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240" windowWidth="28800" windowHeight="12090" firstSheet="1" activeTab="1"/>
  </bookViews>
  <sheets>
    <sheet name="3.09" sheetId="5" state="hidden" r:id="rId1"/>
    <sheet name="Лист3" sheetId="3" r:id="rId2"/>
    <sheet name="Лист1" sheetId="6" r:id="rId3"/>
  </sheets>
  <definedNames>
    <definedName name="_xlnm.Print_Area" localSheetId="0">'3.09'!$A$1:$S$231</definedName>
  </definedNames>
  <calcPr calcId="145621"/>
</workbook>
</file>

<file path=xl/calcChain.xml><?xml version="1.0" encoding="utf-8"?>
<calcChain xmlns="http://schemas.openxmlformats.org/spreadsheetml/2006/main">
  <c r="H13" i="3" l="1"/>
  <c r="I118" i="3" l="1"/>
  <c r="J118" i="3"/>
  <c r="K118" i="3"/>
  <c r="L118" i="3"/>
  <c r="M118" i="3"/>
  <c r="N118" i="3"/>
  <c r="O118" i="3"/>
  <c r="P118" i="3"/>
  <c r="Q118" i="3"/>
  <c r="R118" i="3"/>
  <c r="S118" i="3"/>
  <c r="H118" i="3"/>
  <c r="I54" i="3"/>
  <c r="J54" i="3"/>
  <c r="K54" i="3"/>
  <c r="L54" i="3"/>
  <c r="M54" i="3"/>
  <c r="N54" i="3"/>
  <c r="O54" i="3"/>
  <c r="P54" i="3"/>
  <c r="Q54" i="3"/>
  <c r="R54" i="3"/>
  <c r="S54" i="3"/>
  <c r="H54" i="3"/>
  <c r="I45" i="3"/>
  <c r="J45" i="3"/>
  <c r="K45" i="3"/>
  <c r="L45" i="3"/>
  <c r="M45" i="3"/>
  <c r="N45" i="3"/>
  <c r="O45" i="3"/>
  <c r="P45" i="3"/>
  <c r="Q45" i="3"/>
  <c r="R45" i="3"/>
  <c r="S45" i="3"/>
  <c r="H45" i="3"/>
  <c r="I37" i="3"/>
  <c r="J37" i="3"/>
  <c r="K37" i="3"/>
  <c r="L37" i="3"/>
  <c r="M37" i="3"/>
  <c r="N37" i="3"/>
  <c r="O37" i="3"/>
  <c r="P37" i="3"/>
  <c r="Q37" i="3"/>
  <c r="R37" i="3"/>
  <c r="S37" i="3"/>
  <c r="H37" i="3"/>
  <c r="I29" i="3"/>
  <c r="J29" i="3"/>
  <c r="K29" i="3"/>
  <c r="L29" i="3"/>
  <c r="M29" i="3"/>
  <c r="N29" i="3"/>
  <c r="O29" i="3"/>
  <c r="P29" i="3"/>
  <c r="Q29" i="3"/>
  <c r="R29" i="3"/>
  <c r="S29" i="3"/>
  <c r="H29" i="3"/>
  <c r="I21" i="3"/>
  <c r="J21" i="3"/>
  <c r="K21" i="3"/>
  <c r="L21" i="3"/>
  <c r="M21" i="3"/>
  <c r="N21" i="3"/>
  <c r="O21" i="3"/>
  <c r="P21" i="3"/>
  <c r="Q21" i="3"/>
  <c r="R21" i="3"/>
  <c r="S21" i="3"/>
  <c r="H21" i="3"/>
  <c r="I13" i="3"/>
  <c r="J13" i="3"/>
  <c r="K13" i="3"/>
  <c r="L13" i="3"/>
  <c r="M13" i="3"/>
  <c r="N13" i="3"/>
  <c r="O13" i="3"/>
  <c r="P13" i="3"/>
  <c r="Q13" i="3"/>
  <c r="R13" i="3"/>
  <c r="S13" i="3"/>
  <c r="I72" i="3"/>
  <c r="J72" i="3"/>
  <c r="K72" i="3"/>
  <c r="L72" i="3"/>
  <c r="M72" i="3"/>
  <c r="N72" i="3"/>
  <c r="O72" i="3"/>
  <c r="P72" i="3"/>
  <c r="Q72" i="3"/>
  <c r="R72" i="3"/>
  <c r="S72" i="3"/>
  <c r="H72" i="3"/>
  <c r="I81" i="3"/>
  <c r="J81" i="3"/>
  <c r="K81" i="3"/>
  <c r="L81" i="3"/>
  <c r="M81" i="3"/>
  <c r="N81" i="3"/>
  <c r="O81" i="3"/>
  <c r="P81" i="3"/>
  <c r="Q81" i="3"/>
  <c r="R81" i="3"/>
  <c r="S81" i="3"/>
  <c r="H81" i="3"/>
  <c r="I90" i="3"/>
  <c r="J90" i="3"/>
  <c r="K90" i="3"/>
  <c r="L90" i="3"/>
  <c r="M90" i="3"/>
  <c r="N90" i="3"/>
  <c r="O90" i="3"/>
  <c r="P90" i="3"/>
  <c r="Q90" i="3"/>
  <c r="R90" i="3"/>
  <c r="S90" i="3"/>
  <c r="H90" i="3"/>
  <c r="I99" i="3"/>
  <c r="J99" i="3"/>
  <c r="K99" i="3"/>
  <c r="L99" i="3"/>
  <c r="M99" i="3"/>
  <c r="N99" i="3"/>
  <c r="O99" i="3"/>
  <c r="P99" i="3"/>
  <c r="Q99" i="3"/>
  <c r="R99" i="3"/>
  <c r="S99" i="3"/>
  <c r="H99" i="3"/>
  <c r="I109" i="3"/>
  <c r="J109" i="3"/>
  <c r="K109" i="3"/>
  <c r="L109" i="3"/>
  <c r="M109" i="3"/>
  <c r="N109" i="3"/>
  <c r="O109" i="3"/>
  <c r="P109" i="3"/>
  <c r="Q109" i="3"/>
  <c r="R109" i="3"/>
  <c r="S109" i="3"/>
  <c r="H109" i="3"/>
  <c r="M121" i="3" l="1"/>
  <c r="Q121" i="3"/>
  <c r="P121" i="3"/>
  <c r="L121" i="3"/>
  <c r="H57" i="3"/>
  <c r="L57" i="3"/>
  <c r="P57" i="3"/>
  <c r="K121" i="3"/>
  <c r="O121" i="3"/>
  <c r="S121" i="3"/>
  <c r="I57" i="3"/>
  <c r="M57" i="3"/>
  <c r="Q57" i="3"/>
  <c r="K57" i="3"/>
  <c r="J57" i="3"/>
  <c r="N57" i="3"/>
  <c r="R57" i="3"/>
  <c r="O57" i="3"/>
  <c r="I121" i="3"/>
  <c r="I123" i="3" s="1"/>
  <c r="H121" i="3"/>
  <c r="S57" i="3"/>
  <c r="J121" i="3"/>
  <c r="N121" i="3"/>
  <c r="R121" i="3"/>
  <c r="Q123" i="3" l="1"/>
  <c r="L123" i="3"/>
  <c r="P123" i="3"/>
  <c r="R123" i="3"/>
  <c r="N123" i="3"/>
  <c r="H123" i="3"/>
  <c r="O123" i="3"/>
  <c r="K123" i="3"/>
  <c r="J123" i="3"/>
  <c r="M123" i="3"/>
  <c r="S123" i="3"/>
  <c r="H55" i="5"/>
  <c r="I55" i="5"/>
  <c r="J55" i="5"/>
  <c r="K55" i="5"/>
  <c r="L55" i="5"/>
  <c r="M55" i="5"/>
  <c r="N55" i="5"/>
  <c r="O55" i="5"/>
  <c r="P55" i="5"/>
  <c r="Q55" i="5"/>
  <c r="R55" i="5"/>
  <c r="S55" i="5"/>
  <c r="I31" i="5"/>
  <c r="J31" i="5"/>
  <c r="K31" i="5"/>
  <c r="L31" i="5"/>
  <c r="L38" i="5" s="1"/>
  <c r="M31" i="5"/>
  <c r="M38" i="5" s="1"/>
  <c r="N31" i="5"/>
  <c r="O31" i="5"/>
  <c r="P31" i="5"/>
  <c r="P38" i="5" s="1"/>
  <c r="Q31" i="5"/>
  <c r="Q38" i="5" s="1"/>
  <c r="R31" i="5"/>
  <c r="S31" i="5"/>
  <c r="H31" i="5"/>
  <c r="H38" i="5" s="1"/>
  <c r="I38" i="5"/>
  <c r="J38" i="5"/>
  <c r="K38" i="5"/>
  <c r="N38" i="5"/>
  <c r="O38" i="5"/>
  <c r="R38" i="5"/>
  <c r="S38" i="5"/>
  <c r="G38" i="5"/>
  <c r="H89" i="5"/>
  <c r="I89" i="5"/>
  <c r="J89" i="5"/>
  <c r="K89" i="5"/>
  <c r="L89" i="5"/>
  <c r="M89" i="5"/>
  <c r="N89" i="5"/>
  <c r="O89" i="5"/>
  <c r="P89" i="5"/>
  <c r="Q89" i="5"/>
  <c r="R89" i="5"/>
  <c r="S89" i="5"/>
  <c r="G89" i="5"/>
  <c r="I127" i="5"/>
  <c r="J127" i="5"/>
  <c r="K127" i="5"/>
  <c r="L127" i="5"/>
  <c r="M127" i="5"/>
  <c r="N127" i="5"/>
  <c r="O127" i="5"/>
  <c r="P127" i="5"/>
  <c r="Q127" i="5"/>
  <c r="R127" i="5"/>
  <c r="S127" i="5"/>
  <c r="H127" i="5"/>
  <c r="I101" i="5"/>
  <c r="J101" i="5"/>
  <c r="K101" i="5"/>
  <c r="L101" i="5"/>
  <c r="M101" i="5"/>
  <c r="N101" i="5"/>
  <c r="O101" i="5"/>
  <c r="P101" i="5"/>
  <c r="Q101" i="5"/>
  <c r="R101" i="5"/>
  <c r="S101" i="5"/>
  <c r="H101" i="5"/>
  <c r="I64" i="5"/>
  <c r="J64" i="5"/>
  <c r="K64" i="5"/>
  <c r="L64" i="5"/>
  <c r="M64" i="5"/>
  <c r="N64" i="5"/>
  <c r="O64" i="5"/>
  <c r="P64" i="5"/>
  <c r="Q64" i="5"/>
  <c r="R64" i="5"/>
  <c r="S64" i="5"/>
  <c r="H64" i="5"/>
  <c r="I15" i="5"/>
  <c r="J15" i="5"/>
  <c r="K15" i="5"/>
  <c r="L15" i="5"/>
  <c r="M15" i="5"/>
  <c r="N15" i="5"/>
  <c r="O15" i="5"/>
  <c r="P15" i="5"/>
  <c r="Q15" i="5"/>
  <c r="R15" i="5"/>
  <c r="S15" i="5"/>
  <c r="H15" i="5"/>
  <c r="I81" i="5"/>
  <c r="J81" i="5"/>
  <c r="K81" i="5"/>
  <c r="L81" i="5"/>
  <c r="M81" i="5"/>
  <c r="N81" i="5"/>
  <c r="O81" i="5"/>
  <c r="P81" i="5"/>
  <c r="Q81" i="5"/>
  <c r="R81" i="5"/>
  <c r="S81" i="5"/>
  <c r="H81" i="5"/>
  <c r="H223" i="5"/>
  <c r="I223" i="5"/>
  <c r="J223" i="5"/>
  <c r="K223" i="5"/>
  <c r="L223" i="5"/>
  <c r="M223" i="5"/>
  <c r="N223" i="5"/>
  <c r="O223" i="5"/>
  <c r="P223" i="5"/>
  <c r="Q223" i="5"/>
  <c r="R223" i="5"/>
  <c r="S223" i="5"/>
  <c r="G223" i="5"/>
  <c r="I216" i="5"/>
  <c r="J216" i="5"/>
  <c r="K216" i="5"/>
  <c r="L216" i="5"/>
  <c r="M216" i="5"/>
  <c r="N216" i="5"/>
  <c r="O216" i="5"/>
  <c r="P216" i="5"/>
  <c r="Q216" i="5"/>
  <c r="R216" i="5"/>
  <c r="S216" i="5"/>
  <c r="H216" i="5"/>
  <c r="H206" i="5"/>
  <c r="I206" i="5"/>
  <c r="J206" i="5"/>
  <c r="K206" i="5"/>
  <c r="L206" i="5"/>
  <c r="M206" i="5"/>
  <c r="N206" i="5"/>
  <c r="O206" i="5"/>
  <c r="P206" i="5"/>
  <c r="Q206" i="5"/>
  <c r="R206" i="5"/>
  <c r="S206" i="5"/>
  <c r="G206" i="5"/>
  <c r="I199" i="5"/>
  <c r="J199" i="5"/>
  <c r="K199" i="5"/>
  <c r="L199" i="5"/>
  <c r="M199" i="5"/>
  <c r="N199" i="5"/>
  <c r="O199" i="5"/>
  <c r="P199" i="5"/>
  <c r="Q199" i="5"/>
  <c r="R199" i="5"/>
  <c r="S199" i="5"/>
  <c r="H199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G187" i="5"/>
  <c r="I180" i="5"/>
  <c r="J180" i="5"/>
  <c r="K180" i="5"/>
  <c r="L180" i="5"/>
  <c r="M180" i="5"/>
  <c r="N180" i="5"/>
  <c r="O180" i="5"/>
  <c r="P180" i="5"/>
  <c r="Q180" i="5"/>
  <c r="R180" i="5"/>
  <c r="S180" i="5"/>
  <c r="H18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G170" i="5"/>
  <c r="I163" i="5"/>
  <c r="J163" i="5"/>
  <c r="K163" i="5"/>
  <c r="L163" i="5"/>
  <c r="M163" i="5"/>
  <c r="N163" i="5"/>
  <c r="O163" i="5"/>
  <c r="P163" i="5"/>
  <c r="Q163" i="5"/>
  <c r="R163" i="5"/>
  <c r="S163" i="5"/>
  <c r="H163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G152" i="5"/>
  <c r="H145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G134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G109" i="5"/>
  <c r="H71" i="5"/>
  <c r="I71" i="5"/>
  <c r="J71" i="5"/>
  <c r="K71" i="5"/>
  <c r="L71" i="5"/>
  <c r="M71" i="5"/>
  <c r="N71" i="5"/>
  <c r="O71" i="5"/>
  <c r="P71" i="5"/>
  <c r="Q71" i="5"/>
  <c r="R71" i="5"/>
  <c r="S71" i="5"/>
  <c r="G71" i="5"/>
  <c r="H21" i="5"/>
  <c r="I21" i="5"/>
  <c r="J21" i="5"/>
  <c r="K21" i="5"/>
  <c r="L21" i="5"/>
  <c r="M21" i="5"/>
  <c r="N21" i="5"/>
  <c r="O21" i="5"/>
  <c r="P21" i="5"/>
  <c r="Q21" i="5"/>
  <c r="R21" i="5"/>
  <c r="S21" i="5"/>
  <c r="G21" i="5"/>
  <c r="S221" i="5"/>
  <c r="R221" i="5"/>
  <c r="Q221" i="5"/>
  <c r="P221" i="5"/>
  <c r="O221" i="5"/>
  <c r="N221" i="5"/>
  <c r="M221" i="5"/>
  <c r="L221" i="5"/>
  <c r="K221" i="5"/>
  <c r="J221" i="5"/>
  <c r="I221" i="5"/>
  <c r="H221" i="5"/>
  <c r="S219" i="5"/>
  <c r="R219" i="5"/>
  <c r="Q219" i="5"/>
  <c r="P219" i="5"/>
  <c r="O219" i="5"/>
  <c r="N219" i="5"/>
  <c r="M219" i="5"/>
  <c r="L219" i="5"/>
  <c r="K219" i="5"/>
  <c r="J219" i="5"/>
  <c r="I219" i="5"/>
  <c r="H219" i="5"/>
  <c r="S212" i="5"/>
  <c r="R212" i="5"/>
  <c r="Q212" i="5"/>
  <c r="P212" i="5"/>
  <c r="O212" i="5"/>
  <c r="N212" i="5"/>
  <c r="M212" i="5"/>
  <c r="L212" i="5"/>
  <c r="K212" i="5"/>
  <c r="J212" i="5"/>
  <c r="I212" i="5"/>
  <c r="H212" i="5"/>
  <c r="S204" i="5"/>
  <c r="R204" i="5"/>
  <c r="Q204" i="5"/>
  <c r="P204" i="5"/>
  <c r="O204" i="5"/>
  <c r="N204" i="5"/>
  <c r="M204" i="5"/>
  <c r="L204" i="5"/>
  <c r="K204" i="5"/>
  <c r="J204" i="5"/>
  <c r="I204" i="5"/>
  <c r="H204" i="5"/>
  <c r="S202" i="5"/>
  <c r="R202" i="5"/>
  <c r="Q202" i="5"/>
  <c r="P202" i="5"/>
  <c r="O202" i="5"/>
  <c r="N202" i="5"/>
  <c r="M202" i="5"/>
  <c r="L202" i="5"/>
  <c r="K202" i="5"/>
  <c r="J202" i="5"/>
  <c r="I202" i="5"/>
  <c r="H202" i="5"/>
  <c r="S195" i="5"/>
  <c r="R195" i="5"/>
  <c r="Q195" i="5"/>
  <c r="P195" i="5"/>
  <c r="O195" i="5"/>
  <c r="N195" i="5"/>
  <c r="M195" i="5"/>
  <c r="L195" i="5"/>
  <c r="K195" i="5"/>
  <c r="J195" i="5"/>
  <c r="I195" i="5"/>
  <c r="H195" i="5"/>
  <c r="S185" i="5"/>
  <c r="R185" i="5"/>
  <c r="Q185" i="5"/>
  <c r="P185" i="5"/>
  <c r="O185" i="5"/>
  <c r="N185" i="5"/>
  <c r="M185" i="5"/>
  <c r="L185" i="5"/>
  <c r="K185" i="5"/>
  <c r="J185" i="5"/>
  <c r="I185" i="5"/>
  <c r="H185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S176" i="5"/>
  <c r="R176" i="5"/>
  <c r="Q176" i="5"/>
  <c r="P176" i="5"/>
  <c r="O176" i="5"/>
  <c r="N176" i="5"/>
  <c r="M176" i="5"/>
  <c r="L176" i="5"/>
  <c r="K176" i="5"/>
  <c r="J176" i="5"/>
  <c r="I176" i="5"/>
  <c r="H176" i="5"/>
  <c r="S168" i="5"/>
  <c r="R168" i="5"/>
  <c r="Q168" i="5"/>
  <c r="P168" i="5"/>
  <c r="O168" i="5"/>
  <c r="N168" i="5"/>
  <c r="M168" i="5"/>
  <c r="L168" i="5"/>
  <c r="K168" i="5"/>
  <c r="J168" i="5"/>
  <c r="I168" i="5"/>
  <c r="H168" i="5"/>
  <c r="S166" i="5"/>
  <c r="R166" i="5"/>
  <c r="Q166" i="5"/>
  <c r="P166" i="5"/>
  <c r="O166" i="5"/>
  <c r="N166" i="5"/>
  <c r="M166" i="5"/>
  <c r="L166" i="5"/>
  <c r="K166" i="5"/>
  <c r="J166" i="5"/>
  <c r="I166" i="5"/>
  <c r="H166" i="5"/>
  <c r="S158" i="5"/>
  <c r="R158" i="5"/>
  <c r="Q158" i="5"/>
  <c r="P158" i="5"/>
  <c r="O158" i="5"/>
  <c r="N158" i="5"/>
  <c r="M158" i="5"/>
  <c r="L158" i="5"/>
  <c r="K158" i="5"/>
  <c r="J158" i="5"/>
  <c r="I158" i="5"/>
  <c r="H158" i="5"/>
  <c r="S150" i="5"/>
  <c r="R150" i="5"/>
  <c r="Q150" i="5"/>
  <c r="P150" i="5"/>
  <c r="O150" i="5"/>
  <c r="N150" i="5"/>
  <c r="M150" i="5"/>
  <c r="L150" i="5"/>
  <c r="K150" i="5"/>
  <c r="J150" i="5"/>
  <c r="I150" i="5"/>
  <c r="H150" i="5"/>
  <c r="S148" i="5"/>
  <c r="R148" i="5"/>
  <c r="Q148" i="5"/>
  <c r="P148" i="5"/>
  <c r="O148" i="5"/>
  <c r="N148" i="5"/>
  <c r="M148" i="5"/>
  <c r="L148" i="5"/>
  <c r="K148" i="5"/>
  <c r="J148" i="5"/>
  <c r="I148" i="5"/>
  <c r="H148" i="5"/>
  <c r="S145" i="5"/>
  <c r="R145" i="5"/>
  <c r="Q145" i="5"/>
  <c r="P145" i="5"/>
  <c r="O145" i="5"/>
  <c r="N145" i="5"/>
  <c r="M145" i="5"/>
  <c r="L145" i="5"/>
  <c r="K145" i="5"/>
  <c r="J145" i="5"/>
  <c r="I145" i="5"/>
  <c r="S140" i="5"/>
  <c r="R140" i="5"/>
  <c r="Q140" i="5"/>
  <c r="P140" i="5"/>
  <c r="O140" i="5"/>
  <c r="N140" i="5"/>
  <c r="M140" i="5"/>
  <c r="L140" i="5"/>
  <c r="K140" i="5"/>
  <c r="J140" i="5"/>
  <c r="I140" i="5"/>
  <c r="H140" i="5"/>
  <c r="S130" i="5"/>
  <c r="R130" i="5"/>
  <c r="Q130" i="5"/>
  <c r="P130" i="5"/>
  <c r="O130" i="5"/>
  <c r="N130" i="5"/>
  <c r="M130" i="5"/>
  <c r="L130" i="5"/>
  <c r="K130" i="5"/>
  <c r="J130" i="5"/>
  <c r="I130" i="5"/>
  <c r="H130" i="5"/>
  <c r="S123" i="5"/>
  <c r="R123" i="5"/>
  <c r="Q123" i="5"/>
  <c r="P123" i="5"/>
  <c r="O123" i="5"/>
  <c r="N123" i="5"/>
  <c r="M123" i="5"/>
  <c r="L123" i="5"/>
  <c r="K123" i="5"/>
  <c r="J123" i="5"/>
  <c r="I123" i="5"/>
  <c r="H123" i="5"/>
  <c r="J225" i="5" l="1"/>
  <c r="N225" i="5"/>
  <c r="R225" i="5"/>
  <c r="G225" i="5"/>
  <c r="K225" i="5"/>
  <c r="O225" i="5"/>
  <c r="S225" i="5"/>
  <c r="H225" i="5"/>
  <c r="L225" i="5"/>
  <c r="P225" i="5"/>
  <c r="I225" i="5"/>
  <c r="M225" i="5"/>
  <c r="Q225" i="5"/>
  <c r="I84" i="5"/>
  <c r="J84" i="5"/>
  <c r="K84" i="5"/>
  <c r="L84" i="5"/>
  <c r="M84" i="5"/>
  <c r="N84" i="5"/>
  <c r="O84" i="5"/>
  <c r="P84" i="5"/>
  <c r="Q84" i="5"/>
  <c r="R84" i="5"/>
  <c r="S84" i="5"/>
  <c r="H84" i="5"/>
  <c r="I76" i="5"/>
  <c r="J76" i="5"/>
  <c r="K76" i="5"/>
  <c r="L76" i="5"/>
  <c r="M76" i="5"/>
  <c r="N76" i="5"/>
  <c r="O76" i="5"/>
  <c r="P76" i="5"/>
  <c r="Q76" i="5"/>
  <c r="R76" i="5"/>
  <c r="S76" i="5"/>
  <c r="H76" i="5"/>
  <c r="G55" i="5"/>
  <c r="I60" i="5"/>
  <c r="J60" i="5"/>
  <c r="K60" i="5"/>
  <c r="L60" i="5"/>
  <c r="M60" i="5"/>
  <c r="N60" i="5"/>
  <c r="O60" i="5"/>
  <c r="P60" i="5"/>
  <c r="Q60" i="5"/>
  <c r="R60" i="5"/>
  <c r="S60" i="5"/>
  <c r="H60" i="5"/>
  <c r="I48" i="5"/>
  <c r="J48" i="5"/>
  <c r="K48" i="5"/>
  <c r="L48" i="5"/>
  <c r="M48" i="5"/>
  <c r="N48" i="5"/>
  <c r="O48" i="5"/>
  <c r="P48" i="5"/>
  <c r="Q48" i="5"/>
  <c r="R48" i="5"/>
  <c r="S48" i="5"/>
  <c r="H48" i="5"/>
  <c r="I44" i="5"/>
  <c r="J44" i="5"/>
  <c r="K44" i="5"/>
  <c r="L44" i="5"/>
  <c r="M44" i="5"/>
  <c r="N44" i="5"/>
  <c r="O44" i="5"/>
  <c r="P44" i="5"/>
  <c r="Q44" i="5"/>
  <c r="R44" i="5"/>
  <c r="S44" i="5"/>
  <c r="H44" i="5"/>
  <c r="I34" i="5"/>
  <c r="J34" i="5"/>
  <c r="K34" i="5"/>
  <c r="L34" i="5"/>
  <c r="M34" i="5"/>
  <c r="N34" i="5"/>
  <c r="O34" i="5"/>
  <c r="P34" i="5"/>
  <c r="Q34" i="5"/>
  <c r="R34" i="5"/>
  <c r="S34" i="5"/>
  <c r="H34" i="5"/>
  <c r="I27" i="5"/>
  <c r="J27" i="5"/>
  <c r="K27" i="5"/>
  <c r="L27" i="5"/>
  <c r="M27" i="5"/>
  <c r="N27" i="5"/>
  <c r="O27" i="5"/>
  <c r="P27" i="5"/>
  <c r="Q27" i="5"/>
  <c r="R27" i="5"/>
  <c r="S27" i="5"/>
  <c r="H27" i="5"/>
  <c r="I19" i="5"/>
  <c r="J19" i="5"/>
  <c r="K19" i="5"/>
  <c r="L19" i="5"/>
  <c r="M19" i="5"/>
  <c r="N19" i="5"/>
  <c r="O19" i="5"/>
  <c r="P19" i="5"/>
  <c r="Q19" i="5"/>
  <c r="R19" i="5"/>
  <c r="S19" i="5"/>
  <c r="H19" i="5"/>
  <c r="I11" i="5"/>
  <c r="J11" i="5"/>
  <c r="K11" i="5"/>
  <c r="L11" i="5"/>
  <c r="M11" i="5"/>
  <c r="N11" i="5"/>
  <c r="O11" i="5"/>
  <c r="P11" i="5"/>
  <c r="Q11" i="5"/>
  <c r="R11" i="5"/>
  <c r="S11" i="5"/>
  <c r="H11" i="5"/>
  <c r="G111" i="5" l="1"/>
  <c r="G227" i="5" s="1"/>
  <c r="H69" i="5"/>
  <c r="I69" i="5"/>
  <c r="J69" i="5"/>
  <c r="K69" i="5"/>
  <c r="L69" i="5"/>
  <c r="M69" i="5"/>
  <c r="N69" i="5"/>
  <c r="O69" i="5"/>
  <c r="P69" i="5"/>
  <c r="Q69" i="5"/>
  <c r="R69" i="5"/>
  <c r="S69" i="5"/>
  <c r="S107" i="5" l="1"/>
  <c r="R107" i="5"/>
  <c r="Q107" i="5"/>
  <c r="P107" i="5"/>
  <c r="O107" i="5"/>
  <c r="N107" i="5"/>
  <c r="M107" i="5"/>
  <c r="L107" i="5"/>
  <c r="K107" i="5"/>
  <c r="J107" i="5"/>
  <c r="I107" i="5"/>
  <c r="H107" i="5"/>
  <c r="S105" i="5"/>
  <c r="R105" i="5"/>
  <c r="Q105" i="5"/>
  <c r="P105" i="5"/>
  <c r="O105" i="5"/>
  <c r="M105" i="5"/>
  <c r="L105" i="5"/>
  <c r="K105" i="5"/>
  <c r="J105" i="5"/>
  <c r="H105" i="5"/>
  <c r="S96" i="5"/>
  <c r="R96" i="5"/>
  <c r="Q96" i="5"/>
  <c r="P96" i="5"/>
  <c r="O96" i="5"/>
  <c r="N96" i="5"/>
  <c r="M96" i="5"/>
  <c r="L96" i="5"/>
  <c r="K96" i="5"/>
  <c r="J96" i="5"/>
  <c r="I96" i="5"/>
  <c r="H96" i="5"/>
  <c r="S87" i="5"/>
  <c r="R87" i="5"/>
  <c r="Q87" i="5"/>
  <c r="P87" i="5"/>
  <c r="O87" i="5"/>
  <c r="N87" i="5"/>
  <c r="M87" i="5"/>
  <c r="L87" i="5"/>
  <c r="K87" i="5"/>
  <c r="J87" i="5"/>
  <c r="I87" i="5"/>
  <c r="H87" i="5"/>
  <c r="S67" i="5"/>
  <c r="R67" i="5"/>
  <c r="Q67" i="5"/>
  <c r="P67" i="5"/>
  <c r="O67" i="5"/>
  <c r="M67" i="5"/>
  <c r="K67" i="5"/>
  <c r="J67" i="5"/>
  <c r="H67" i="5"/>
  <c r="S53" i="5"/>
  <c r="R53" i="5"/>
  <c r="Q53" i="5"/>
  <c r="P53" i="5"/>
  <c r="O53" i="5"/>
  <c r="L53" i="5"/>
  <c r="K53" i="5"/>
  <c r="J53" i="5"/>
  <c r="I53" i="5"/>
  <c r="H53" i="5"/>
  <c r="S51" i="5"/>
  <c r="P51" i="5"/>
  <c r="K51" i="5"/>
  <c r="J51" i="5"/>
  <c r="I51" i="5"/>
  <c r="H51" i="5"/>
  <c r="S36" i="5"/>
  <c r="R36" i="5"/>
  <c r="Q36" i="5"/>
  <c r="P36" i="5"/>
  <c r="O36" i="5"/>
  <c r="N36" i="5"/>
  <c r="M36" i="5"/>
  <c r="L36" i="5"/>
  <c r="K36" i="5"/>
  <c r="J36" i="5"/>
  <c r="I36" i="5"/>
  <c r="H36" i="5"/>
  <c r="S17" i="5"/>
  <c r="S111" i="5" s="1"/>
  <c r="S227" i="5" s="1"/>
  <c r="R17" i="5"/>
  <c r="R111" i="5" s="1"/>
  <c r="R227" i="5" s="1"/>
  <c r="Q17" i="5"/>
  <c r="Q111" i="5" s="1"/>
  <c r="Q227" i="5" s="1"/>
  <c r="P17" i="5"/>
  <c r="P111" i="5" s="1"/>
  <c r="P227" i="5" s="1"/>
  <c r="O17" i="5"/>
  <c r="O111" i="5" s="1"/>
  <c r="O227" i="5" s="1"/>
  <c r="N17" i="5"/>
  <c r="N111" i="5" s="1"/>
  <c r="N227" i="5" s="1"/>
  <c r="M17" i="5"/>
  <c r="M111" i="5" s="1"/>
  <c r="M227" i="5" s="1"/>
  <c r="L17" i="5"/>
  <c r="L111" i="5" s="1"/>
  <c r="L227" i="5" s="1"/>
  <c r="K17" i="5"/>
  <c r="K111" i="5" s="1"/>
  <c r="K227" i="5" s="1"/>
  <c r="J17" i="5"/>
  <c r="J111" i="5" s="1"/>
  <c r="J227" i="5" s="1"/>
  <c r="I17" i="5"/>
  <c r="I111" i="5" s="1"/>
  <c r="I227" i="5" s="1"/>
  <c r="H17" i="5"/>
  <c r="H111" i="5" s="1"/>
  <c r="H227" i="5" s="1"/>
</calcChain>
</file>

<file path=xl/sharedStrings.xml><?xml version="1.0" encoding="utf-8"?>
<sst xmlns="http://schemas.openxmlformats.org/spreadsheetml/2006/main" count="508" uniqueCount="177">
  <si>
    <t>Наименование  блюд</t>
  </si>
  <si>
    <t>выход</t>
  </si>
  <si>
    <t>стоимость</t>
  </si>
  <si>
    <t>НАПИТКИ</t>
  </si>
  <si>
    <t>Хлеб сельский / хлеб белый</t>
  </si>
  <si>
    <t>Итого-</t>
  </si>
  <si>
    <t>белки</t>
  </si>
  <si>
    <t>жиры</t>
  </si>
  <si>
    <t>углеводы</t>
  </si>
  <si>
    <t>ККАЛ</t>
  </si>
  <si>
    <t>150/5</t>
  </si>
  <si>
    <t>В1</t>
  </si>
  <si>
    <t>С</t>
  </si>
  <si>
    <t>А</t>
  </si>
  <si>
    <t>Е</t>
  </si>
  <si>
    <t>Са</t>
  </si>
  <si>
    <t>Р</t>
  </si>
  <si>
    <t>Мg</t>
  </si>
  <si>
    <t>Fe</t>
  </si>
  <si>
    <t>№ Сборника рецептур</t>
  </si>
  <si>
    <t>НАПИТОК</t>
  </si>
  <si>
    <t>200/15</t>
  </si>
  <si>
    <t>Напиток из сухофруктов</t>
  </si>
  <si>
    <t>ТТК, акт 15</t>
  </si>
  <si>
    <t>ТТК</t>
  </si>
  <si>
    <t>349/2017</t>
  </si>
  <si>
    <t xml:space="preserve">1 неделя </t>
  </si>
  <si>
    <t>1-ый день (понедельник)</t>
  </si>
  <si>
    <t>2-ой день (вторник)</t>
  </si>
  <si>
    <t>3-ий день (среда)</t>
  </si>
  <si>
    <t>4-ый день (четверг)</t>
  </si>
  <si>
    <t>5-ый день (пятница)</t>
  </si>
  <si>
    <t>6-ой день   (суббота)</t>
  </si>
  <si>
    <t>88/2017</t>
  </si>
  <si>
    <t>№ 376/2017</t>
  </si>
  <si>
    <t>№119/2017</t>
  </si>
  <si>
    <t>Суп гороховый с гренками</t>
  </si>
  <si>
    <t>Чай черный с сахаром</t>
  </si>
  <si>
    <t>№ 111/2004</t>
  </si>
  <si>
    <t>№ 699/2004</t>
  </si>
  <si>
    <t>Напиток лимонный</t>
  </si>
  <si>
    <t xml:space="preserve">№114/2017 </t>
  </si>
  <si>
    <t>Суп - лапша домашняя с картофелем</t>
  </si>
  <si>
    <t>20/20</t>
  </si>
  <si>
    <t>Борщ Сибирский из свеж.капусты, с картофелем, фасолью конс., со сметаной</t>
  </si>
  <si>
    <t>250/10</t>
  </si>
  <si>
    <t xml:space="preserve"> ООО "АБК-Пэймент"</t>
  </si>
  <si>
    <t>на осеене-зимний период</t>
  </si>
  <si>
    <t>Булочка "Домашняя"</t>
  </si>
  <si>
    <t>№108/2017</t>
  </si>
  <si>
    <t>№ 96/2017</t>
  </si>
  <si>
    <t>Рассольник ленинградский с картофелем, со сметаной</t>
  </si>
  <si>
    <t>250/5</t>
  </si>
  <si>
    <t>№302/2004</t>
  </si>
  <si>
    <t>№ 181/2017</t>
  </si>
  <si>
    <t>Каша манная молочная с маслом сливочным на полив</t>
  </si>
  <si>
    <t>Каша кукурузная молочная с маслом сливочным на полив</t>
  </si>
  <si>
    <t>Каша геркулесовая молочная с маслом сливочным на полив</t>
  </si>
  <si>
    <t>для  учащихся с 7 лет до 11 лет  г.Нижнекамск</t>
  </si>
  <si>
    <t xml:space="preserve">  МЕНЮ ДОПОЛНИТЕЛЬНОГО ПИТАНИЯ (ОБЕД)</t>
  </si>
  <si>
    <t>Булочка "Молочная"</t>
  </si>
  <si>
    <t>4342/2017</t>
  </si>
  <si>
    <t>ПЕРВОЕ БЛЮДО и МУЧНОЕ ИЗДЕЛИЕ</t>
  </si>
  <si>
    <t>ИЛИ</t>
  </si>
  <si>
    <t>ВТОРОЕ  БЛЮДО</t>
  </si>
  <si>
    <t xml:space="preserve">НАПИТОК </t>
  </si>
  <si>
    <t xml:space="preserve">ПЕРВОЕ БЛЮДО и КОНДИТЕРСКОЕ ИЗДЕЛИЕ </t>
  </si>
  <si>
    <t>Печенье</t>
  </si>
  <si>
    <t>Вафли</t>
  </si>
  <si>
    <t>Каша пшеничная молочная с маслом сливочным на полив</t>
  </si>
  <si>
    <t xml:space="preserve"> ИЛИ            </t>
  </si>
  <si>
    <t xml:space="preserve">           НАПИТОК</t>
  </si>
  <si>
    <t xml:space="preserve">                         ПЕРВОЕ БЛЮДО и КОНДИТЕРСКОЕ ИЗДЕЛИЕ </t>
  </si>
  <si>
    <t>250/15/30</t>
  </si>
  <si>
    <t>Щи из свежей капусты с картофелем, со сметаной, куриными фрикадельками</t>
  </si>
  <si>
    <t>Каша рисовая молочная  с маслом сливочным на полив</t>
  </si>
  <si>
    <t>250/22</t>
  </si>
  <si>
    <t>Суп картофельный с клецками с мясными фрикадельками</t>
  </si>
  <si>
    <t>Каша молочная полбяная с маслом сливочным на полив</t>
  </si>
  <si>
    <t>15/2017</t>
  </si>
  <si>
    <t>Сыр (порциями)</t>
  </si>
  <si>
    <t>Итого за 6 дней:</t>
  </si>
  <si>
    <t>173/2017</t>
  </si>
  <si>
    <t xml:space="preserve">ИЛИ            </t>
  </si>
  <si>
    <t>2 неделя</t>
  </si>
  <si>
    <t>1-ий день (понедельник)</t>
  </si>
  <si>
    <t xml:space="preserve">№ Сборник рецептур </t>
  </si>
  <si>
    <t>ПЕРВОЕ БЛЮДО И МУЧНОЕ ИЗДЕЛИЕ</t>
  </si>
  <si>
    <t>Суп картофельный с клецками</t>
  </si>
  <si>
    <t>Булочка "Дорожная"</t>
  </si>
  <si>
    <t>Каша полбяная  молочная с маслом сливочным на полив</t>
  </si>
  <si>
    <t xml:space="preserve">           НАПИТКИ</t>
  </si>
  <si>
    <t>377/2017</t>
  </si>
  <si>
    <t>Чай черный с лимоном, с сахаром</t>
  </si>
  <si>
    <t>200/15/7</t>
  </si>
  <si>
    <t xml:space="preserve">               ПЕРВОЕ БЛЮДО  И КОНДИТЕРСКОЕ ИЗДЕЛИЕ</t>
  </si>
  <si>
    <t>№ 102/2017</t>
  </si>
  <si>
    <t>Суп картофельный  с горохом с гренками</t>
  </si>
  <si>
    <t>250/25</t>
  </si>
  <si>
    <t xml:space="preserve">         ИЛИ</t>
  </si>
  <si>
    <t>№181/2017</t>
  </si>
  <si>
    <t>Каша пшенная молочная с маслом сливочным на полив</t>
  </si>
  <si>
    <t xml:space="preserve">                     НАПИТКИ</t>
  </si>
  <si>
    <t xml:space="preserve">Чай с шиповником и сахаром </t>
  </si>
  <si>
    <t>200/15/15</t>
  </si>
  <si>
    <t>№ 82/2017</t>
  </si>
  <si>
    <t>Борщ со св. капустой, картофелем, сметаной</t>
  </si>
  <si>
    <t>Пр.УОП</t>
  </si>
  <si>
    <t>Сдоба "Майская" с повидлом</t>
  </si>
  <si>
    <t xml:space="preserve">                                       НАПИТОК</t>
  </si>
  <si>
    <t>6-ой день  (суббота)</t>
  </si>
  <si>
    <t xml:space="preserve">                            ПЕРВОЕ БЛЮДО  И КОНДИТЕРСКОЕ ИЗДЕЛИЕ</t>
  </si>
  <si>
    <t xml:space="preserve">                ИЛИ</t>
  </si>
  <si>
    <t>Итого за 6 дней</t>
  </si>
  <si>
    <t>Итого за 12 дней</t>
  </si>
  <si>
    <t>Сырники из творога</t>
  </si>
  <si>
    <t>219/2017</t>
  </si>
  <si>
    <t>Яйцо вареное</t>
  </si>
  <si>
    <t>337/217</t>
  </si>
  <si>
    <t>1 шт</t>
  </si>
  <si>
    <t>№338/2017</t>
  </si>
  <si>
    <t>Фрукты (яблоки, апельсины)</t>
  </si>
  <si>
    <t>Суп картофельный с лапшой домашней</t>
  </si>
  <si>
    <t>112/2017</t>
  </si>
  <si>
    <t>376/2017</t>
  </si>
  <si>
    <t>Масло сливочное порционно</t>
  </si>
  <si>
    <t>14/2017</t>
  </si>
  <si>
    <t>110</t>
  </si>
  <si>
    <t>№108,109/2017</t>
  </si>
  <si>
    <t>174/2017</t>
  </si>
  <si>
    <t>424/2017</t>
  </si>
  <si>
    <t>425/2017</t>
  </si>
  <si>
    <t>ХОЛОДНАЯ ЗАКУСКА  И ВТОРОЕ  БЛЮДО</t>
  </si>
  <si>
    <t>ХОЛОДНАЯ ЗАКУСКА И ВТОРОЕ  БЛЮДО</t>
  </si>
  <si>
    <t xml:space="preserve">ВТОРОЕ  БЛЮДО И КОНДИТЕРСКОЕ ИЗДЕЛИЕ </t>
  </si>
  <si>
    <t xml:space="preserve">ХОЛОДНАЯ ЗАКУСКА И  ВТОРОЕ  БЛЮДО </t>
  </si>
  <si>
    <t>ВТОРОЕ  БЛЮДО И КОНДИТЕРСКОЕ ИЗДЕЛИЕ</t>
  </si>
  <si>
    <t>648/2004</t>
  </si>
  <si>
    <t>Кисель</t>
  </si>
  <si>
    <t>Акт 20419</t>
  </si>
  <si>
    <t>Напиток из замороженных ягод (клюква или черная смородина)</t>
  </si>
  <si>
    <t>388/2017</t>
  </si>
  <si>
    <t>Напиток из шиповника</t>
  </si>
  <si>
    <t>№ 348/2017</t>
  </si>
  <si>
    <t>Компот из урюка</t>
  </si>
  <si>
    <t>Чай черный с сахаром, с яблоком</t>
  </si>
  <si>
    <t>200/15/10</t>
  </si>
  <si>
    <t>150/20</t>
  </si>
  <si>
    <t>200/10/15</t>
  </si>
  <si>
    <t>№ 98/2017</t>
  </si>
  <si>
    <t>Омлет натуральный с маслом сливочным</t>
  </si>
  <si>
    <t>102/2017, 123/2016</t>
  </si>
  <si>
    <t>Суп картофельный с горохом, с гренками на слив.масле</t>
  </si>
  <si>
    <t>96/2017</t>
  </si>
  <si>
    <t>Рассольник ленинградский со сметаной</t>
  </si>
  <si>
    <t>97/2017</t>
  </si>
  <si>
    <t>95/2017</t>
  </si>
  <si>
    <t>Рассольник домашний со сметаной</t>
  </si>
  <si>
    <t>116/2017</t>
  </si>
  <si>
    <t xml:space="preserve">Суп картофельный с макаронными изделиями </t>
  </si>
  <si>
    <t>293/2017</t>
  </si>
  <si>
    <t>Запеканка из творога со сгущенным молоком</t>
  </si>
  <si>
    <t>114/2017</t>
  </si>
  <si>
    <t xml:space="preserve">Суп - лапша домашняя с картофелем </t>
  </si>
  <si>
    <t xml:space="preserve"> 376/2017</t>
  </si>
  <si>
    <t>Суп крестьянский с крупой</t>
  </si>
  <si>
    <t>98/2017</t>
  </si>
  <si>
    <t xml:space="preserve">Суп картофельный  </t>
  </si>
  <si>
    <t xml:space="preserve">Суп с крупой с томатом </t>
  </si>
  <si>
    <t xml:space="preserve">Примерное цикличное меню группы продленного дня  для учащихся младших классов (с 7 до 11 лет) 
общеобразовательных организаций города Нижнекамска
</t>
  </si>
  <si>
    <t xml:space="preserve">  г.Нижнекамска и Нижнекамского района</t>
  </si>
  <si>
    <t>цена</t>
  </si>
  <si>
    <t>ИТОГО</t>
  </si>
  <si>
    <t>103 /2017</t>
  </si>
  <si>
    <t>Щи из свежей капусты с картофелем, со сметаной</t>
  </si>
  <si>
    <t>84/2017</t>
  </si>
  <si>
    <t>Борщ с фасолью картофелем,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</si>
</sst>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Calibri"/>
      <family val="2"/>
      <charset val="204"/>
    </font>
    <font>
      <sz val="11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.5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0" fontId="2" fillId="0" borderId="0"/>
  </cellStyleXfs>
  <cellXfs count="268">
    <xf numFmtId="0" fontId="0" fillId="0" borderId="0" xfId="0"/>
    <xf numFmtId="49" fontId="11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/>
    </xf>
    <xf numFmtId="2" fontId="9" fillId="0" borderId="0" xfId="0" applyNumberFormat="1" applyFont="1" applyFill="1" applyAlignment="1">
      <alignment horizontal="center"/>
    </xf>
    <xf numFmtId="0" fontId="9" fillId="0" borderId="0" xfId="0" applyFont="1" applyFill="1"/>
    <xf numFmtId="49" fontId="13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/>
    <xf numFmtId="0" fontId="13" fillId="0" borderId="0" xfId="0" applyNumberFormat="1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/>
    <xf numFmtId="49" fontId="11" fillId="0" borderId="0" xfId="0" applyNumberFormat="1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top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 wrapText="1"/>
    </xf>
    <xf numFmtId="2" fontId="10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Alignment="1">
      <alignment horizontal="center" vertical="center"/>
    </xf>
    <xf numFmtId="49" fontId="11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/>
    <xf numFmtId="49" fontId="3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2" fontId="5" fillId="0" borderId="0" xfId="0" applyNumberFormat="1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16" fillId="0" borderId="0" xfId="0" applyFont="1" applyFill="1" applyAlignment="1">
      <alignment wrapText="1"/>
    </xf>
    <xf numFmtId="0" fontId="4" fillId="0" borderId="0" xfId="0" applyFont="1" applyFill="1"/>
    <xf numFmtId="0" fontId="4" fillId="0" borderId="0" xfId="0" applyFont="1" applyFill="1" applyAlignment="1">
      <alignment vertical="center" wrapText="1"/>
    </xf>
    <xf numFmtId="0" fontId="17" fillId="0" borderId="0" xfId="0" applyFont="1" applyFill="1" applyAlignment="1">
      <alignment vertical="center" wrapText="1"/>
    </xf>
    <xf numFmtId="0" fontId="18" fillId="0" borderId="0" xfId="0" applyFont="1" applyFill="1" applyAlignment="1">
      <alignment horizontal="center" wrapText="1"/>
    </xf>
    <xf numFmtId="0" fontId="5" fillId="0" borderId="0" xfId="0" applyFont="1" applyFill="1" applyBorder="1"/>
    <xf numFmtId="0" fontId="1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49" fontId="11" fillId="0" borderId="0" xfId="0" applyNumberFormat="1" applyFont="1" applyFill="1" applyAlignment="1">
      <alignment horizontal="center" wrapText="1"/>
    </xf>
    <xf numFmtId="2" fontId="5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5" fillId="0" borderId="0" xfId="0" applyFont="1" applyFill="1" applyAlignment="1"/>
    <xf numFmtId="0" fontId="1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/>
    <xf numFmtId="49" fontId="11" fillId="0" borderId="0" xfId="0" applyNumberFormat="1" applyFont="1" applyFill="1" applyAlignment="1">
      <alignment horizontal="center"/>
    </xf>
    <xf numFmtId="0" fontId="11" fillId="0" borderId="0" xfId="0" applyFont="1" applyFill="1" applyAlignment="1">
      <alignment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2" fontId="5" fillId="0" borderId="0" xfId="0" applyNumberFormat="1" applyFont="1" applyFill="1"/>
    <xf numFmtId="2" fontId="4" fillId="0" borderId="0" xfId="0" applyNumberFormat="1" applyFont="1" applyFill="1"/>
    <xf numFmtId="0" fontId="5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wrapText="1"/>
    </xf>
    <xf numFmtId="2" fontId="5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/>
    </xf>
    <xf numFmtId="2" fontId="4" fillId="0" borderId="0" xfId="0" applyNumberFormat="1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5" fillId="0" borderId="0" xfId="0" applyFont="1" applyFill="1"/>
    <xf numFmtId="0" fontId="11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/>
    <xf numFmtId="2" fontId="3" fillId="0" borderId="0" xfId="0" applyNumberFormat="1" applyFont="1" applyFill="1"/>
    <xf numFmtId="0" fontId="3" fillId="0" borderId="0" xfId="0" applyFont="1" applyFill="1" applyAlignment="1"/>
    <xf numFmtId="49" fontId="11" fillId="0" borderId="0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Alignment="1">
      <alignment wrapText="1"/>
    </xf>
    <xf numFmtId="2" fontId="6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16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49" fontId="11" fillId="0" borderId="0" xfId="0" applyNumberFormat="1" applyFont="1" applyFill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11" fillId="0" borderId="0" xfId="1" applyFont="1" applyFill="1" applyBorder="1" applyAlignment="1">
      <alignment horizontal="center" vertical="center"/>
    </xf>
    <xf numFmtId="0" fontId="9" fillId="0" borderId="0" xfId="0" applyFont="1" applyFill="1" applyBorder="1"/>
    <xf numFmtId="0" fontId="10" fillId="0" borderId="0" xfId="0" applyFont="1" applyFill="1" applyBorder="1"/>
    <xf numFmtId="1" fontId="9" fillId="0" borderId="0" xfId="0" applyNumberFormat="1" applyFont="1" applyFill="1" applyBorder="1" applyAlignment="1">
      <alignment horizontal="center"/>
    </xf>
    <xf numFmtId="0" fontId="19" fillId="0" borderId="0" xfId="0" applyFont="1" applyFill="1" applyAlignment="1">
      <alignment wrapText="1"/>
    </xf>
    <xf numFmtId="0" fontId="14" fillId="0" borderId="0" xfId="0" applyFont="1" applyFill="1"/>
    <xf numFmtId="0" fontId="6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2" fontId="3" fillId="0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 wrapText="1"/>
    </xf>
    <xf numFmtId="2" fontId="3" fillId="0" borderId="0" xfId="4" applyNumberFormat="1" applyFont="1" applyFill="1" applyAlignment="1">
      <alignment horizontal="center" vertical="center"/>
    </xf>
    <xf numFmtId="2" fontId="4" fillId="0" borderId="0" xfId="4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wrapText="1"/>
    </xf>
    <xf numFmtId="2" fontId="4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/>
    </xf>
    <xf numFmtId="2" fontId="4" fillId="0" borderId="0" xfId="0" applyNumberFormat="1" applyFont="1" applyFill="1" applyAlignment="1"/>
    <xf numFmtId="0" fontId="6" fillId="0" borderId="0" xfId="0" applyFont="1" applyFill="1" applyAlignment="1"/>
    <xf numFmtId="49" fontId="3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left"/>
    </xf>
    <xf numFmtId="49" fontId="9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0" fontId="11" fillId="0" borderId="0" xfId="2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wrapText="1"/>
    </xf>
    <xf numFmtId="9" fontId="5" fillId="0" borderId="0" xfId="3" applyFont="1" applyFill="1" applyAlignment="1">
      <alignment horizontal="center"/>
    </xf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Border="1"/>
    <xf numFmtId="49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left" vertical="center"/>
    </xf>
    <xf numFmtId="0" fontId="20" fillId="0" borderId="0" xfId="0" applyFont="1" applyFill="1"/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horizontal="center"/>
    </xf>
    <xf numFmtId="2" fontId="20" fillId="0" borderId="0" xfId="0" applyNumberFormat="1" applyFont="1" applyFill="1"/>
    <xf numFmtId="0" fontId="5" fillId="2" borderId="0" xfId="0" applyFont="1" applyFill="1" applyBorder="1"/>
    <xf numFmtId="0" fontId="5" fillId="2" borderId="0" xfId="0" applyFont="1" applyFill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center"/>
    </xf>
    <xf numFmtId="0" fontId="5" fillId="2" borderId="0" xfId="0" applyFont="1" applyFill="1" applyAlignment="1"/>
    <xf numFmtId="2" fontId="5" fillId="2" borderId="0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wrapText="1"/>
    </xf>
    <xf numFmtId="2" fontId="5" fillId="2" borderId="0" xfId="0" applyNumberFormat="1" applyFont="1" applyFill="1" applyAlignment="1">
      <alignment horizontal="center" vertical="center"/>
    </xf>
    <xf numFmtId="2" fontId="10" fillId="2" borderId="0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2" fontId="1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2" fontId="9" fillId="2" borderId="0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2" fontId="9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21" fillId="3" borderId="0" xfId="0" applyFont="1" applyFill="1" applyBorder="1" applyAlignment="1">
      <alignment horizontal="center" vertical="center"/>
    </xf>
    <xf numFmtId="0" fontId="22" fillId="3" borderId="0" xfId="0" applyFont="1" applyFill="1"/>
    <xf numFmtId="0" fontId="24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vertical="center" wrapText="1"/>
    </xf>
    <xf numFmtId="0" fontId="25" fillId="3" borderId="0" xfId="0" applyFont="1" applyFill="1" applyAlignment="1">
      <alignment horizontal="center" wrapText="1"/>
    </xf>
    <xf numFmtId="0" fontId="22" fillId="3" borderId="0" xfId="0" applyFont="1" applyFill="1" applyAlignment="1">
      <alignment horizontal="center"/>
    </xf>
    <xf numFmtId="0" fontId="23" fillId="3" borderId="0" xfId="0" applyFont="1" applyFill="1" applyBorder="1"/>
    <xf numFmtId="0" fontId="21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/>
    </xf>
    <xf numFmtId="49" fontId="21" fillId="3" borderId="0" xfId="0" applyNumberFormat="1" applyFont="1" applyFill="1" applyAlignment="1">
      <alignment horizontal="center" wrapText="1"/>
    </xf>
    <xf numFmtId="0" fontId="21" fillId="3" borderId="0" xfId="0" applyFont="1" applyFill="1"/>
    <xf numFmtId="0" fontId="21" fillId="3" borderId="0" xfId="0" applyFont="1" applyFill="1" applyAlignment="1">
      <alignment horizontal="center"/>
    </xf>
    <xf numFmtId="2" fontId="23" fillId="3" borderId="0" xfId="0" applyNumberFormat="1" applyFont="1" applyFill="1" applyBorder="1" applyAlignment="1">
      <alignment horizontal="center"/>
    </xf>
    <xf numFmtId="2" fontId="21" fillId="3" borderId="0" xfId="0" applyNumberFormat="1" applyFont="1" applyFill="1" applyAlignment="1">
      <alignment horizontal="center"/>
    </xf>
    <xf numFmtId="2" fontId="22" fillId="3" borderId="0" xfId="0" applyNumberFormat="1" applyFont="1" applyFill="1" applyAlignment="1">
      <alignment horizontal="center"/>
    </xf>
    <xf numFmtId="0" fontId="21" fillId="3" borderId="0" xfId="0" applyFont="1" applyFill="1" applyAlignment="1">
      <alignment horizontal="center" vertical="center"/>
    </xf>
    <xf numFmtId="2" fontId="21" fillId="3" borderId="0" xfId="0" applyNumberFormat="1" applyFont="1" applyFill="1" applyAlignment="1">
      <alignment horizontal="center" vertical="center"/>
    </xf>
    <xf numFmtId="2" fontId="23" fillId="3" borderId="0" xfId="0" applyNumberFormat="1" applyFont="1" applyFill="1" applyAlignment="1">
      <alignment horizontal="center"/>
    </xf>
    <xf numFmtId="0" fontId="23" fillId="3" borderId="0" xfId="0" applyFont="1" applyFill="1" applyAlignment="1">
      <alignment horizontal="left"/>
    </xf>
    <xf numFmtId="2" fontId="23" fillId="3" borderId="0" xfId="0" applyNumberFormat="1" applyFont="1" applyFill="1"/>
    <xf numFmtId="2" fontId="22" fillId="3" borderId="0" xfId="0" applyNumberFormat="1" applyFont="1" applyFill="1"/>
    <xf numFmtId="2" fontId="23" fillId="3" borderId="0" xfId="0" applyNumberFormat="1" applyFont="1" applyFill="1" applyAlignment="1">
      <alignment horizontal="center" vertical="center" wrapText="1"/>
    </xf>
    <xf numFmtId="0" fontId="22" fillId="3" borderId="0" xfId="0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 wrapText="1"/>
    </xf>
    <xf numFmtId="0" fontId="22" fillId="3" borderId="0" xfId="0" applyFont="1" applyFill="1" applyAlignment="1">
      <alignment vertical="center"/>
    </xf>
    <xf numFmtId="2" fontId="21" fillId="3" borderId="0" xfId="0" applyNumberFormat="1" applyFont="1" applyFill="1" applyBorder="1" applyAlignment="1">
      <alignment horizontal="center" vertical="center"/>
    </xf>
    <xf numFmtId="0" fontId="27" fillId="3" borderId="0" xfId="0" applyFont="1" applyFill="1"/>
    <xf numFmtId="0" fontId="23" fillId="3" borderId="0" xfId="0" applyFont="1" applyFill="1"/>
    <xf numFmtId="2" fontId="21" fillId="3" borderId="0" xfId="0" applyNumberFormat="1" applyFont="1" applyFill="1"/>
    <xf numFmtId="49" fontId="21" fillId="3" borderId="0" xfId="0" applyNumberFormat="1" applyFont="1" applyFill="1" applyAlignment="1">
      <alignment horizontal="center"/>
    </xf>
    <xf numFmtId="2" fontId="25" fillId="3" borderId="0" xfId="0" applyNumberFormat="1" applyFont="1" applyFill="1" applyAlignment="1">
      <alignment horizontal="center"/>
    </xf>
    <xf numFmtId="0" fontId="21" fillId="3" borderId="0" xfId="0" applyNumberFormat="1" applyFont="1" applyFill="1" applyBorder="1"/>
    <xf numFmtId="0" fontId="21" fillId="3" borderId="0" xfId="0" applyNumberFormat="1" applyFont="1" applyFill="1" applyBorder="1" applyAlignment="1">
      <alignment horizontal="center" vertical="center"/>
    </xf>
    <xf numFmtId="2" fontId="21" fillId="3" borderId="0" xfId="0" applyNumberFormat="1" applyFont="1" applyFill="1" applyBorder="1" applyAlignment="1">
      <alignment horizontal="center"/>
    </xf>
    <xf numFmtId="0" fontId="21" fillId="3" borderId="0" xfId="0" applyFont="1" applyFill="1" applyBorder="1"/>
    <xf numFmtId="0" fontId="21" fillId="3" borderId="0" xfId="1" applyFont="1" applyFill="1" applyBorder="1" applyAlignment="1">
      <alignment horizontal="center" vertical="center"/>
    </xf>
    <xf numFmtId="1" fontId="21" fillId="3" borderId="0" xfId="0" applyNumberFormat="1" applyFont="1" applyFill="1" applyBorder="1" applyAlignment="1">
      <alignment horizontal="center"/>
    </xf>
    <xf numFmtId="0" fontId="24" fillId="3" borderId="0" xfId="0" applyFont="1" applyFill="1"/>
    <xf numFmtId="0" fontId="24" fillId="3" borderId="0" xfId="0" applyFont="1" applyFill="1" applyAlignment="1">
      <alignment horizontal="center"/>
    </xf>
    <xf numFmtId="0" fontId="23" fillId="3" borderId="0" xfId="0" applyFont="1" applyFill="1" applyAlignment="1">
      <alignment vertical="center"/>
    </xf>
    <xf numFmtId="0" fontId="21" fillId="3" borderId="0" xfId="0" applyFont="1" applyFill="1" applyAlignment="1">
      <alignment horizontal="center" wrapText="1"/>
    </xf>
    <xf numFmtId="2" fontId="22" fillId="3" borderId="0" xfId="0" applyNumberFormat="1" applyFont="1" applyFill="1" applyAlignment="1">
      <alignment vertical="center"/>
    </xf>
    <xf numFmtId="0" fontId="21" fillId="3" borderId="0" xfId="0" applyFont="1" applyFill="1" applyBorder="1" applyAlignment="1">
      <alignment horizontal="center"/>
    </xf>
    <xf numFmtId="2" fontId="22" fillId="3" borderId="0" xfId="0" applyNumberFormat="1" applyFont="1" applyFill="1" applyAlignment="1"/>
    <xf numFmtId="49" fontId="21" fillId="3" borderId="0" xfId="0" applyNumberFormat="1" applyFont="1" applyFill="1" applyBorder="1" applyAlignment="1">
      <alignment horizontal="center" vertical="center"/>
    </xf>
    <xf numFmtId="0" fontId="23" fillId="3" borderId="0" xfId="0" applyFont="1" applyFill="1" applyAlignment="1">
      <alignment horizontal="right"/>
    </xf>
    <xf numFmtId="0" fontId="21" fillId="3" borderId="0" xfId="2" applyFont="1" applyFill="1" applyBorder="1" applyAlignment="1">
      <alignment horizontal="center" vertical="center"/>
    </xf>
    <xf numFmtId="0" fontId="28" fillId="3" borderId="0" xfId="0" applyFont="1" applyFill="1"/>
    <xf numFmtId="0" fontId="24" fillId="3" borderId="0" xfId="0" applyFont="1" applyFill="1" applyAlignment="1">
      <alignment horizontal="left"/>
    </xf>
    <xf numFmtId="2" fontId="28" fillId="3" borderId="0" xfId="0" applyNumberFormat="1" applyFont="1" applyFill="1"/>
    <xf numFmtId="0" fontId="26" fillId="3" borderId="0" xfId="0" applyFont="1" applyFill="1" applyAlignment="1"/>
    <xf numFmtId="0" fontId="23" fillId="3" borderId="0" xfId="0" applyFont="1" applyFill="1" applyAlignment="1">
      <alignment horizontal="left" vertical="center" wrapText="1"/>
    </xf>
    <xf numFmtId="0" fontId="22" fillId="3" borderId="0" xfId="0" applyFont="1" applyFill="1" applyAlignment="1">
      <alignment horizontal="left" wrapText="1"/>
    </xf>
    <xf numFmtId="0" fontId="21" fillId="3" borderId="0" xfId="0" applyFont="1" applyFill="1" applyAlignment="1">
      <alignment horizontal="left" wrapText="1"/>
    </xf>
    <xf numFmtId="0" fontId="23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wrapText="1"/>
    </xf>
    <xf numFmtId="0" fontId="23" fillId="3" borderId="0" xfId="0" applyFont="1" applyFill="1" applyAlignment="1">
      <alignment horizontal="center"/>
    </xf>
    <xf numFmtId="0" fontId="21" fillId="3" borderId="0" xfId="0" applyFont="1" applyFill="1" applyAlignment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2" fillId="0" borderId="0" xfId="0" applyFont="1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Border="1"/>
    <xf numFmtId="0" fontId="21" fillId="0" borderId="0" xfId="0" applyFont="1" applyBorder="1" applyAlignment="1">
      <alignment horizontal="right"/>
    </xf>
    <xf numFmtId="0" fontId="21" fillId="3" borderId="0" xfId="0" applyNumberFormat="1" applyFont="1" applyFill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23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wrapText="1"/>
    </xf>
    <xf numFmtId="0" fontId="21" fillId="0" borderId="0" xfId="0" applyNumberFormat="1" applyFont="1" applyAlignment="1">
      <alignment horizontal="center"/>
    </xf>
    <xf numFmtId="0" fontId="22" fillId="0" borderId="0" xfId="0" applyFont="1" applyAlignment="1">
      <alignment vertical="center"/>
    </xf>
    <xf numFmtId="0" fontId="23" fillId="3" borderId="0" xfId="0" applyFont="1" applyFill="1" applyAlignment="1">
      <alignment horizontal="center" vertical="center" wrapText="1"/>
    </xf>
    <xf numFmtId="0" fontId="25" fillId="3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4" fillId="3" borderId="0" xfId="0" applyFont="1" applyFill="1" applyAlignment="1">
      <alignment horizontal="center" wrapText="1"/>
    </xf>
    <xf numFmtId="0" fontId="28" fillId="3" borderId="0" xfId="0" applyFont="1" applyFill="1" applyAlignment="1">
      <alignment horizontal="center"/>
    </xf>
    <xf numFmtId="0" fontId="23" fillId="3" borderId="0" xfId="0" applyFont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3" borderId="0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3" borderId="0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9" fillId="0" borderId="0" xfId="0" applyFont="1"/>
    <xf numFmtId="0" fontId="29" fillId="0" borderId="0" xfId="0" applyFont="1" applyAlignment="1">
      <alignment horizontal="center"/>
    </xf>
    <xf numFmtId="0" fontId="29" fillId="0" borderId="0" xfId="0" applyFont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top" wrapText="1"/>
    </xf>
    <xf numFmtId="0" fontId="21" fillId="3" borderId="0" xfId="0" applyFont="1" applyFill="1" applyAlignment="1">
      <alignment horizontal="left" wrapText="1"/>
    </xf>
    <xf numFmtId="0" fontId="23" fillId="3" borderId="0" xfId="0" applyFont="1" applyFill="1" applyAlignment="1">
      <alignment horizontal="center"/>
    </xf>
    <xf numFmtId="0" fontId="21" fillId="3" borderId="0" xfId="0" applyFont="1" applyFill="1" applyBorder="1" applyAlignment="1">
      <alignment horizontal="left" vertical="center" wrapText="1"/>
    </xf>
    <xf numFmtId="0" fontId="21" fillId="3" borderId="0" xfId="0" applyFont="1" applyFill="1" applyBorder="1" applyAlignment="1">
      <alignment horizontal="left" wrapText="1"/>
    </xf>
    <xf numFmtId="0" fontId="21" fillId="3" borderId="0" xfId="0" applyFont="1" applyFill="1" applyAlignment="1">
      <alignment horizontal="left"/>
    </xf>
    <xf numFmtId="0" fontId="21" fillId="0" borderId="0" xfId="0" applyFont="1" applyAlignment="1">
      <alignment horizontal="left" wrapText="1"/>
    </xf>
    <xf numFmtId="0" fontId="25" fillId="3" borderId="0" xfId="0" applyFont="1" applyFill="1" applyAlignment="1">
      <alignment horizontal="center" vertical="center" wrapText="1"/>
    </xf>
    <xf numFmtId="0" fontId="25" fillId="3" borderId="0" xfId="0" applyFont="1" applyFill="1" applyAlignment="1">
      <alignment horizontal="center"/>
    </xf>
    <xf numFmtId="0" fontId="21" fillId="0" borderId="0" xfId="0" applyFont="1" applyAlignment="1">
      <alignment horizontal="left" vertical="center" wrapText="1"/>
    </xf>
    <xf numFmtId="0" fontId="23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left" vertical="center" wrapText="1"/>
    </xf>
    <xf numFmtId="0" fontId="22" fillId="3" borderId="0" xfId="0" applyFont="1" applyFill="1" applyAlignment="1">
      <alignment horizontal="left" wrapText="1"/>
    </xf>
    <xf numFmtId="0" fontId="27" fillId="3" borderId="0" xfId="0" applyFont="1" applyFill="1" applyAlignment="1">
      <alignment horizontal="left"/>
    </xf>
    <xf numFmtId="0" fontId="23" fillId="3" borderId="0" xfId="0" applyFont="1" applyFill="1" applyAlignment="1">
      <alignment horizontal="center" wrapText="1"/>
    </xf>
    <xf numFmtId="0" fontId="22" fillId="3" borderId="0" xfId="0" applyFont="1" applyFill="1" applyAlignment="1">
      <alignment horizontal="center" wrapText="1"/>
    </xf>
  </cellXfs>
  <cellStyles count="5">
    <cellStyle name="Обычный" xfId="0" builtinId="0"/>
    <cellStyle name="Обычный 2" xfId="1"/>
    <cellStyle name="Обычный 2 2" xfId="2"/>
    <cellStyle name="Обычный 3" xfId="4"/>
    <cellStyle name="Процентный" xfId="3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27"/>
  <sheetViews>
    <sheetView view="pageBreakPreview" topLeftCell="A188" zoomScale="115" zoomScaleNormal="115" zoomScaleSheetLayoutView="115" workbookViewId="0">
      <selection activeCell="G197" sqref="G197"/>
    </sheetView>
  </sheetViews>
  <sheetFormatPr defaultRowHeight="15.75" x14ac:dyDescent="0.25"/>
  <cols>
    <col min="1" max="1" width="13.140625" style="31" customWidth="1"/>
    <col min="2" max="2" width="12.28515625" style="32" customWidth="1"/>
    <col min="3" max="4" width="9.140625" style="32"/>
    <col min="5" max="5" width="40.42578125" style="32" customWidth="1"/>
    <col min="6" max="6" width="11.85546875" style="32" customWidth="1"/>
    <col min="7" max="7" width="12" style="117" customWidth="1"/>
    <col min="8" max="8" width="8" style="32" customWidth="1"/>
    <col min="9" max="9" width="7.85546875" style="32" customWidth="1"/>
    <col min="10" max="10" width="11.28515625" style="32" customWidth="1"/>
    <col min="11" max="11" width="9" style="32" customWidth="1"/>
    <col min="12" max="12" width="8.140625" style="32" customWidth="1"/>
    <col min="13" max="13" width="9.5703125" style="32" customWidth="1"/>
    <col min="14" max="14" width="9" style="32" customWidth="1"/>
    <col min="15" max="15" width="9.7109375" style="32" customWidth="1"/>
    <col min="16" max="16" width="10.140625" style="32" customWidth="1"/>
    <col min="17" max="17" width="10" style="32" customWidth="1"/>
    <col min="18" max="18" width="8.140625" style="32" customWidth="1"/>
    <col min="19" max="19" width="8.5703125" style="32" customWidth="1"/>
    <col min="20" max="16384" width="9.140625" style="32"/>
  </cols>
  <sheetData>
    <row r="1" spans="1:19" ht="15" customHeight="1" x14ac:dyDescent="0.25">
      <c r="E1" s="239" t="s">
        <v>46</v>
      </c>
      <c r="F1" s="240"/>
      <c r="G1" s="240"/>
      <c r="H1" s="240"/>
      <c r="I1" s="240"/>
      <c r="J1" s="240"/>
      <c r="K1" s="240"/>
      <c r="L1" s="240"/>
      <c r="M1" s="240"/>
      <c r="N1" s="240"/>
      <c r="O1" s="240"/>
    </row>
    <row r="2" spans="1:19" ht="15" customHeight="1" x14ac:dyDescent="0.25">
      <c r="B2" s="33"/>
      <c r="C2" s="33"/>
      <c r="D2" s="33"/>
      <c r="E2" s="239" t="s">
        <v>59</v>
      </c>
      <c r="F2" s="239"/>
      <c r="G2" s="239"/>
      <c r="H2" s="239"/>
      <c r="I2" s="239"/>
      <c r="J2" s="239"/>
      <c r="K2" s="239"/>
      <c r="L2" s="239"/>
      <c r="M2" s="239"/>
      <c r="N2" s="239"/>
      <c r="O2" s="239"/>
    </row>
    <row r="3" spans="1:19" ht="15" customHeight="1" x14ac:dyDescent="0.25">
      <c r="B3" s="33"/>
      <c r="C3" s="33"/>
      <c r="D3" s="33"/>
      <c r="E3" s="239" t="s">
        <v>58</v>
      </c>
      <c r="F3" s="239"/>
      <c r="G3" s="239"/>
      <c r="H3" s="239"/>
      <c r="I3" s="239"/>
      <c r="J3" s="239"/>
      <c r="K3" s="239"/>
      <c r="L3" s="239"/>
      <c r="M3" s="239"/>
      <c r="N3" s="239"/>
      <c r="O3" s="239"/>
    </row>
    <row r="4" spans="1:19" ht="15" customHeight="1" x14ac:dyDescent="0.25">
      <c r="A4" s="34"/>
      <c r="B4" s="33"/>
      <c r="C4" s="33"/>
      <c r="D4" s="33"/>
      <c r="E4" s="241" t="s">
        <v>47</v>
      </c>
      <c r="F4" s="241"/>
      <c r="G4" s="241"/>
      <c r="H4" s="241"/>
      <c r="I4" s="241"/>
      <c r="J4" s="241"/>
      <c r="K4" s="241"/>
      <c r="L4" s="241"/>
      <c r="M4" s="241"/>
      <c r="N4" s="241"/>
      <c r="O4" s="241"/>
    </row>
    <row r="5" spans="1:19" x14ac:dyDescent="0.25">
      <c r="A5" s="35" t="s">
        <v>26</v>
      </c>
      <c r="B5" s="247"/>
      <c r="C5" s="248"/>
      <c r="D5" s="248"/>
      <c r="E5" s="248"/>
      <c r="F5" s="248"/>
      <c r="G5" s="248"/>
      <c r="H5" s="248"/>
      <c r="I5" s="248"/>
      <c r="J5" s="248"/>
      <c r="K5" s="248"/>
    </row>
    <row r="6" spans="1:19" x14ac:dyDescent="0.25">
      <c r="B6" s="242" t="s">
        <v>27</v>
      </c>
      <c r="C6" s="242"/>
      <c r="D6" s="242"/>
    </row>
    <row r="7" spans="1:19" ht="25.5" x14ac:dyDescent="0.25">
      <c r="A7" s="37" t="s">
        <v>19</v>
      </c>
      <c r="B7" s="243" t="s">
        <v>0</v>
      </c>
      <c r="C7" s="244"/>
      <c r="D7" s="244"/>
      <c r="E7" s="244"/>
      <c r="F7" s="38" t="s">
        <v>1</v>
      </c>
      <c r="G7" s="118" t="s">
        <v>2</v>
      </c>
      <c r="H7" s="39" t="s">
        <v>6</v>
      </c>
      <c r="I7" s="39" t="s">
        <v>7</v>
      </c>
      <c r="J7" s="39" t="s">
        <v>8</v>
      </c>
      <c r="K7" s="39" t="s">
        <v>9</v>
      </c>
      <c r="L7" s="39" t="s">
        <v>11</v>
      </c>
      <c r="M7" s="39" t="s">
        <v>12</v>
      </c>
      <c r="N7" s="39" t="s">
        <v>13</v>
      </c>
      <c r="O7" s="39" t="s">
        <v>14</v>
      </c>
      <c r="P7" s="39" t="s">
        <v>15</v>
      </c>
      <c r="Q7" s="39" t="s">
        <v>16</v>
      </c>
      <c r="R7" s="39" t="s">
        <v>17</v>
      </c>
      <c r="S7" s="39" t="s">
        <v>18</v>
      </c>
    </row>
    <row r="8" spans="1:19" x14ac:dyDescent="0.25">
      <c r="A8" s="40"/>
      <c r="B8" s="28"/>
      <c r="C8" s="246" t="s">
        <v>62</v>
      </c>
      <c r="D8" s="246"/>
      <c r="E8" s="246"/>
      <c r="F8" s="29"/>
      <c r="G8" s="119"/>
      <c r="H8" s="42"/>
      <c r="I8" s="42"/>
      <c r="J8" s="42"/>
      <c r="K8" s="42"/>
      <c r="L8" s="43"/>
      <c r="M8" s="43"/>
      <c r="N8" s="43"/>
      <c r="O8" s="43"/>
      <c r="P8" s="43"/>
      <c r="Q8" s="43"/>
      <c r="R8" s="43"/>
      <c r="S8" s="43"/>
    </row>
    <row r="9" spans="1:19" x14ac:dyDescent="0.25">
      <c r="A9" s="40" t="s">
        <v>33</v>
      </c>
      <c r="B9" s="44" t="s">
        <v>74</v>
      </c>
      <c r="C9" s="44"/>
      <c r="D9" s="44"/>
      <c r="E9" s="44"/>
      <c r="F9" s="29" t="s">
        <v>73</v>
      </c>
      <c r="G9" s="119">
        <v>13.37</v>
      </c>
      <c r="H9" s="42">
        <v>1.8</v>
      </c>
      <c r="I9" s="42">
        <v>4.8</v>
      </c>
      <c r="J9" s="42">
        <v>6</v>
      </c>
      <c r="K9" s="42">
        <v>73</v>
      </c>
      <c r="L9" s="43">
        <v>0.01</v>
      </c>
      <c r="M9" s="43">
        <v>8.0399999999999991</v>
      </c>
      <c r="N9" s="43">
        <v>23.4</v>
      </c>
      <c r="O9" s="43">
        <v>0.15</v>
      </c>
      <c r="P9" s="43">
        <v>30.4</v>
      </c>
      <c r="Q9" s="43">
        <v>26.2</v>
      </c>
      <c r="R9" s="43">
        <v>10.4</v>
      </c>
      <c r="S9" s="43">
        <v>0.36</v>
      </c>
    </row>
    <row r="10" spans="1:19" x14ac:dyDescent="0.25">
      <c r="A10" s="40" t="s">
        <v>61</v>
      </c>
      <c r="B10" s="44" t="s">
        <v>60</v>
      </c>
      <c r="C10" s="44"/>
      <c r="D10" s="44"/>
      <c r="E10" s="44"/>
      <c r="F10" s="29">
        <v>50</v>
      </c>
      <c r="G10" s="119">
        <v>1.93</v>
      </c>
      <c r="H10" s="42">
        <v>4.7</v>
      </c>
      <c r="I10" s="42">
        <v>1.1000000000000001</v>
      </c>
      <c r="J10" s="42">
        <v>26</v>
      </c>
      <c r="K10" s="42">
        <v>135</v>
      </c>
      <c r="L10" s="43">
        <v>0.06</v>
      </c>
      <c r="M10" s="43">
        <v>0</v>
      </c>
      <c r="N10" s="43">
        <v>3.6</v>
      </c>
      <c r="O10" s="43">
        <v>0.62</v>
      </c>
      <c r="P10" s="43">
        <v>29.19</v>
      </c>
      <c r="Q10" s="43">
        <v>47.65</v>
      </c>
      <c r="R10" s="43">
        <v>8.32</v>
      </c>
      <c r="S10" s="43">
        <v>0.46</v>
      </c>
    </row>
    <row r="11" spans="1:19" x14ac:dyDescent="0.25">
      <c r="A11" s="40"/>
      <c r="B11" s="233" t="s">
        <v>63</v>
      </c>
      <c r="C11" s="233"/>
      <c r="D11" s="233"/>
      <c r="E11" s="233"/>
      <c r="F11" s="29"/>
      <c r="G11" s="119"/>
      <c r="H11" s="27">
        <f>SUM(H9:H10)</f>
        <v>6.5</v>
      </c>
      <c r="I11" s="27">
        <f t="shared" ref="I11:S11" si="0">SUM(I9:I10)</f>
        <v>5.9</v>
      </c>
      <c r="J11" s="27">
        <f t="shared" si="0"/>
        <v>32</v>
      </c>
      <c r="K11" s="27">
        <f t="shared" si="0"/>
        <v>208</v>
      </c>
      <c r="L11" s="27">
        <f t="shared" si="0"/>
        <v>6.9999999999999993E-2</v>
      </c>
      <c r="M11" s="27">
        <f t="shared" si="0"/>
        <v>8.0399999999999991</v>
      </c>
      <c r="N11" s="27">
        <f t="shared" si="0"/>
        <v>27</v>
      </c>
      <c r="O11" s="27">
        <f t="shared" si="0"/>
        <v>0.77</v>
      </c>
      <c r="P11" s="27">
        <f t="shared" si="0"/>
        <v>59.59</v>
      </c>
      <c r="Q11" s="27">
        <f t="shared" si="0"/>
        <v>73.849999999999994</v>
      </c>
      <c r="R11" s="27">
        <f t="shared" si="0"/>
        <v>18.72</v>
      </c>
      <c r="S11" s="27">
        <f t="shared" si="0"/>
        <v>0.82000000000000006</v>
      </c>
    </row>
    <row r="12" spans="1:19" x14ac:dyDescent="0.25">
      <c r="B12" s="233" t="s">
        <v>132</v>
      </c>
      <c r="C12" s="233"/>
      <c r="D12" s="233"/>
      <c r="E12" s="233"/>
      <c r="F12" s="45"/>
      <c r="G12" s="120"/>
      <c r="H12" s="27"/>
      <c r="I12" s="27"/>
      <c r="J12" s="27"/>
      <c r="K12" s="27"/>
      <c r="L12" s="43"/>
      <c r="M12" s="43"/>
      <c r="N12" s="43"/>
      <c r="O12" s="43"/>
      <c r="P12" s="43"/>
      <c r="Q12" s="43"/>
      <c r="R12" s="43"/>
      <c r="S12" s="43"/>
    </row>
    <row r="13" spans="1:19" s="44" customFormat="1" ht="18" customHeight="1" x14ac:dyDescent="0.25">
      <c r="A13" s="50" t="s">
        <v>79</v>
      </c>
      <c r="B13" s="44" t="s">
        <v>80</v>
      </c>
      <c r="F13" s="29">
        <v>15</v>
      </c>
      <c r="G13" s="122">
        <v>5.44</v>
      </c>
      <c r="H13" s="42">
        <v>3.95</v>
      </c>
      <c r="I13" s="42">
        <v>3.99</v>
      </c>
      <c r="J13" s="42">
        <v>0</v>
      </c>
      <c r="K13" s="42">
        <v>53</v>
      </c>
      <c r="L13" s="42">
        <v>0.01</v>
      </c>
      <c r="M13" s="42">
        <v>0.11</v>
      </c>
      <c r="N13" s="42">
        <v>0</v>
      </c>
      <c r="O13" s="42">
        <v>0.06</v>
      </c>
      <c r="P13" s="42">
        <v>150</v>
      </c>
      <c r="Q13" s="42">
        <v>90</v>
      </c>
      <c r="R13" s="42">
        <v>8.25</v>
      </c>
      <c r="S13" s="42">
        <v>0.11</v>
      </c>
    </row>
    <row r="14" spans="1:19" s="49" customFormat="1" ht="16.5" customHeight="1" x14ac:dyDescent="0.3">
      <c r="A14" s="46" t="s">
        <v>54</v>
      </c>
      <c r="B14" s="44" t="s">
        <v>55</v>
      </c>
      <c r="C14" s="44"/>
      <c r="D14" s="44"/>
      <c r="E14" s="44"/>
      <c r="F14" s="47" t="s">
        <v>10</v>
      </c>
      <c r="G14" s="121">
        <v>5.7</v>
      </c>
      <c r="H14" s="26">
        <v>5.61</v>
      </c>
      <c r="I14" s="26">
        <v>5.81</v>
      </c>
      <c r="J14" s="26">
        <v>28.53</v>
      </c>
      <c r="K14" s="26">
        <v>189</v>
      </c>
      <c r="L14" s="26">
        <v>7.0000000000000007E-2</v>
      </c>
      <c r="M14" s="26">
        <v>0.25</v>
      </c>
      <c r="N14" s="26">
        <v>36.299999999999997</v>
      </c>
      <c r="O14" s="26">
        <v>0.63</v>
      </c>
      <c r="P14" s="26">
        <v>140.56</v>
      </c>
      <c r="Q14" s="26">
        <v>117.5</v>
      </c>
      <c r="R14" s="26">
        <v>20.6</v>
      </c>
      <c r="S14" s="26">
        <v>0.47299999999999998</v>
      </c>
    </row>
    <row r="15" spans="1:19" x14ac:dyDescent="0.25">
      <c r="B15" s="233" t="s">
        <v>65</v>
      </c>
      <c r="C15" s="233"/>
      <c r="D15" s="233"/>
      <c r="E15" s="233"/>
      <c r="F15" s="29"/>
      <c r="G15" s="119"/>
      <c r="H15" s="27">
        <f t="shared" ref="H15:S15" si="1">SUM(H14:H14)</f>
        <v>5.61</v>
      </c>
      <c r="I15" s="27">
        <f t="shared" si="1"/>
        <v>5.81</v>
      </c>
      <c r="J15" s="27">
        <f t="shared" si="1"/>
        <v>28.53</v>
      </c>
      <c r="K15" s="27">
        <f t="shared" si="1"/>
        <v>189</v>
      </c>
      <c r="L15" s="27">
        <f t="shared" si="1"/>
        <v>7.0000000000000007E-2</v>
      </c>
      <c r="M15" s="27">
        <f t="shared" si="1"/>
        <v>0.25</v>
      </c>
      <c r="N15" s="27">
        <f t="shared" si="1"/>
        <v>36.299999999999997</v>
      </c>
      <c r="O15" s="27">
        <f t="shared" si="1"/>
        <v>0.63</v>
      </c>
      <c r="P15" s="27">
        <f t="shared" si="1"/>
        <v>140.56</v>
      </c>
      <c r="Q15" s="27">
        <f t="shared" si="1"/>
        <v>117.5</v>
      </c>
      <c r="R15" s="27">
        <f t="shared" si="1"/>
        <v>20.6</v>
      </c>
      <c r="S15" s="27">
        <f t="shared" si="1"/>
        <v>0.47299999999999998</v>
      </c>
    </row>
    <row r="16" spans="1:19" ht="16.5" customHeight="1" x14ac:dyDescent="0.25">
      <c r="A16" s="40" t="s">
        <v>34</v>
      </c>
      <c r="B16" s="234" t="s">
        <v>37</v>
      </c>
      <c r="C16" s="234"/>
      <c r="D16" s="234"/>
      <c r="E16" s="234"/>
      <c r="F16" s="29" t="s">
        <v>21</v>
      </c>
      <c r="G16" s="119">
        <v>0.79</v>
      </c>
      <c r="H16" s="42">
        <v>0.46</v>
      </c>
      <c r="I16" s="42">
        <v>0.02</v>
      </c>
      <c r="J16" s="42">
        <v>16.25</v>
      </c>
      <c r="K16" s="42">
        <v>67</v>
      </c>
      <c r="L16" s="43">
        <v>0</v>
      </c>
      <c r="M16" s="43">
        <v>0</v>
      </c>
      <c r="N16" s="43">
        <v>0</v>
      </c>
      <c r="O16" s="43">
        <v>0</v>
      </c>
      <c r="P16" s="43">
        <v>0.4</v>
      </c>
      <c r="Q16" s="43">
        <v>0</v>
      </c>
      <c r="R16" s="43">
        <v>0</v>
      </c>
      <c r="S16" s="43">
        <v>0.4</v>
      </c>
    </row>
    <row r="17" spans="1:20" x14ac:dyDescent="0.25">
      <c r="A17" s="37"/>
      <c r="B17" s="28"/>
      <c r="C17" s="28"/>
      <c r="D17" s="28"/>
      <c r="E17" s="28"/>
      <c r="F17" s="29"/>
      <c r="G17" s="119"/>
      <c r="H17" s="27">
        <f t="shared" ref="H17:S17" si="2">SUM(H16)</f>
        <v>0.46</v>
      </c>
      <c r="I17" s="27">
        <f t="shared" si="2"/>
        <v>0.02</v>
      </c>
      <c r="J17" s="27">
        <f t="shared" si="2"/>
        <v>16.25</v>
      </c>
      <c r="K17" s="27">
        <f t="shared" si="2"/>
        <v>67</v>
      </c>
      <c r="L17" s="27">
        <f t="shared" si="2"/>
        <v>0</v>
      </c>
      <c r="M17" s="27">
        <f t="shared" si="2"/>
        <v>0</v>
      </c>
      <c r="N17" s="27">
        <f t="shared" si="2"/>
        <v>0</v>
      </c>
      <c r="O17" s="27">
        <f t="shared" si="2"/>
        <v>0</v>
      </c>
      <c r="P17" s="27">
        <f t="shared" si="2"/>
        <v>0.4</v>
      </c>
      <c r="Q17" s="27">
        <f t="shared" si="2"/>
        <v>0</v>
      </c>
      <c r="R17" s="27">
        <f t="shared" si="2"/>
        <v>0</v>
      </c>
      <c r="S17" s="27">
        <f t="shared" si="2"/>
        <v>0.4</v>
      </c>
    </row>
    <row r="18" spans="1:20" x14ac:dyDescent="0.25">
      <c r="A18" s="40" t="s">
        <v>23</v>
      </c>
      <c r="B18" s="28" t="s">
        <v>4</v>
      </c>
      <c r="C18" s="28"/>
      <c r="D18" s="28"/>
      <c r="E18" s="28"/>
      <c r="F18" s="29" t="s">
        <v>43</v>
      </c>
      <c r="G18" s="119">
        <v>1.92</v>
      </c>
      <c r="H18" s="42">
        <v>2.9</v>
      </c>
      <c r="I18" s="42">
        <v>0.8</v>
      </c>
      <c r="J18" s="42">
        <v>17</v>
      </c>
      <c r="K18" s="42">
        <v>90</v>
      </c>
      <c r="L18" s="43">
        <v>0.04</v>
      </c>
      <c r="M18" s="43"/>
      <c r="N18" s="43"/>
      <c r="O18" s="43">
        <v>0.4</v>
      </c>
      <c r="P18" s="43">
        <v>8.6999999999999993</v>
      </c>
      <c r="Q18" s="43">
        <v>34.1</v>
      </c>
      <c r="R18" s="43">
        <v>9.1</v>
      </c>
      <c r="S18" s="43">
        <v>0.52</v>
      </c>
    </row>
    <row r="19" spans="1:20" x14ac:dyDescent="0.25">
      <c r="A19" s="51"/>
      <c r="B19" s="28"/>
      <c r="C19" s="28"/>
      <c r="D19" s="28"/>
      <c r="E19" s="28"/>
      <c r="F19" s="29"/>
      <c r="G19" s="119"/>
      <c r="H19" s="27">
        <f>H18</f>
        <v>2.9</v>
      </c>
      <c r="I19" s="27">
        <f t="shared" ref="I19:S19" si="3">I18</f>
        <v>0.8</v>
      </c>
      <c r="J19" s="27">
        <f t="shared" si="3"/>
        <v>17</v>
      </c>
      <c r="K19" s="27">
        <f t="shared" si="3"/>
        <v>90</v>
      </c>
      <c r="L19" s="27">
        <f t="shared" si="3"/>
        <v>0.04</v>
      </c>
      <c r="M19" s="27">
        <f t="shared" si="3"/>
        <v>0</v>
      </c>
      <c r="N19" s="27">
        <f t="shared" si="3"/>
        <v>0</v>
      </c>
      <c r="O19" s="27">
        <f t="shared" si="3"/>
        <v>0.4</v>
      </c>
      <c r="P19" s="27">
        <f t="shared" si="3"/>
        <v>8.6999999999999993</v>
      </c>
      <c r="Q19" s="27">
        <f t="shared" si="3"/>
        <v>34.1</v>
      </c>
      <c r="R19" s="27">
        <f t="shared" si="3"/>
        <v>9.1</v>
      </c>
      <c r="S19" s="27">
        <f t="shared" si="3"/>
        <v>0.52</v>
      </c>
    </row>
    <row r="20" spans="1:20" x14ac:dyDescent="0.25">
      <c r="A20" s="51"/>
      <c r="B20" s="28"/>
      <c r="C20" s="28"/>
      <c r="D20" s="28"/>
      <c r="E20" s="28"/>
      <c r="F20" s="29"/>
      <c r="G20" s="119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</row>
    <row r="21" spans="1:20" x14ac:dyDescent="0.25">
      <c r="A21" s="51"/>
      <c r="B21" s="28"/>
      <c r="C21" s="28"/>
      <c r="D21" s="28"/>
      <c r="E21" s="52"/>
      <c r="F21" s="53" t="s">
        <v>5</v>
      </c>
      <c r="G21" s="119">
        <f t="shared" ref="G21:S21" si="4">((G9+G10+G16+G18)+(G14+G13+G16+G18))/2</f>
        <v>15.93</v>
      </c>
      <c r="H21" s="41">
        <f t="shared" si="4"/>
        <v>11.39</v>
      </c>
      <c r="I21" s="41">
        <f t="shared" si="4"/>
        <v>8.67</v>
      </c>
      <c r="J21" s="41">
        <f t="shared" si="4"/>
        <v>63.515000000000001</v>
      </c>
      <c r="K21" s="41">
        <f t="shared" si="4"/>
        <v>382</v>
      </c>
      <c r="L21" s="41">
        <f t="shared" si="4"/>
        <v>0.11499999999999999</v>
      </c>
      <c r="M21" s="41">
        <f t="shared" si="4"/>
        <v>4.1999999999999993</v>
      </c>
      <c r="N21" s="41">
        <f t="shared" si="4"/>
        <v>31.65</v>
      </c>
      <c r="O21" s="41">
        <f t="shared" si="4"/>
        <v>1.1299999999999999</v>
      </c>
      <c r="P21" s="41">
        <f t="shared" si="4"/>
        <v>184.17499999999998</v>
      </c>
      <c r="Q21" s="41">
        <f t="shared" si="4"/>
        <v>174.77499999999998</v>
      </c>
      <c r="R21" s="41">
        <f t="shared" si="4"/>
        <v>32.885000000000005</v>
      </c>
      <c r="S21" s="41">
        <f t="shared" si="4"/>
        <v>1.6215000000000002</v>
      </c>
      <c r="T21" s="27"/>
    </row>
    <row r="22" spans="1:20" x14ac:dyDescent="0.25">
      <c r="A22" s="51"/>
      <c r="B22" s="245" t="s">
        <v>28</v>
      </c>
      <c r="C22" s="245"/>
      <c r="D22" s="245"/>
      <c r="E22" s="28"/>
      <c r="F22" s="53"/>
      <c r="G22" s="119"/>
      <c r="H22" s="54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</row>
    <row r="23" spans="1:20" x14ac:dyDescent="0.25">
      <c r="A23" s="51"/>
      <c r="B23" s="56"/>
      <c r="C23" s="57"/>
      <c r="D23" s="57"/>
      <c r="E23" s="57"/>
      <c r="F23" s="38"/>
      <c r="G23" s="123"/>
      <c r="H23" s="58"/>
      <c r="I23" s="58"/>
      <c r="J23" s="58"/>
      <c r="K23" s="58"/>
      <c r="L23" s="55"/>
      <c r="M23" s="55"/>
      <c r="N23" s="55"/>
      <c r="O23" s="55"/>
      <c r="P23" s="55"/>
      <c r="Q23" s="55"/>
      <c r="R23" s="55"/>
      <c r="S23" s="55"/>
    </row>
    <row r="24" spans="1:20" x14ac:dyDescent="0.25">
      <c r="A24" s="59"/>
      <c r="B24" s="28"/>
      <c r="C24" s="246" t="s">
        <v>66</v>
      </c>
      <c r="D24" s="246"/>
      <c r="E24" s="246"/>
      <c r="F24" s="29"/>
      <c r="G24" s="119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</row>
    <row r="25" spans="1:20" s="28" customFormat="1" x14ac:dyDescent="0.25">
      <c r="A25" s="60" t="s">
        <v>128</v>
      </c>
      <c r="B25" s="236" t="s">
        <v>77</v>
      </c>
      <c r="C25" s="236"/>
      <c r="D25" s="236"/>
      <c r="E25" s="236"/>
      <c r="F25" s="29" t="s">
        <v>76</v>
      </c>
      <c r="G25" s="124">
        <v>13</v>
      </c>
      <c r="H25" s="26">
        <v>2.84</v>
      </c>
      <c r="I25" s="26">
        <v>3.67</v>
      </c>
      <c r="J25" s="26">
        <v>15.03</v>
      </c>
      <c r="K25" s="26">
        <v>115.2</v>
      </c>
      <c r="L25" s="61">
        <v>0.08</v>
      </c>
      <c r="M25" s="61">
        <v>4.5999999999999996</v>
      </c>
      <c r="N25" s="61">
        <v>16.84</v>
      </c>
      <c r="O25" s="61">
        <v>1.29</v>
      </c>
      <c r="P25" s="61">
        <v>26.72</v>
      </c>
      <c r="Q25" s="61">
        <v>57.7</v>
      </c>
      <c r="R25" s="61">
        <v>20.28</v>
      </c>
      <c r="S25" s="61">
        <v>0.93</v>
      </c>
    </row>
    <row r="26" spans="1:20" s="6" customFormat="1" ht="14.25" customHeight="1" x14ac:dyDescent="0.25">
      <c r="A26" s="1" t="s">
        <v>24</v>
      </c>
      <c r="B26" s="2" t="s">
        <v>67</v>
      </c>
      <c r="C26" s="2"/>
      <c r="D26" s="2"/>
      <c r="E26" s="2"/>
      <c r="F26" s="3">
        <v>40</v>
      </c>
      <c r="G26" s="125">
        <v>3.31</v>
      </c>
      <c r="H26" s="4">
        <v>1.26</v>
      </c>
      <c r="I26" s="4">
        <v>1.48</v>
      </c>
      <c r="J26" s="4">
        <v>34.76</v>
      </c>
      <c r="K26" s="4">
        <v>160</v>
      </c>
      <c r="L26" s="5">
        <v>1.2999999999999999E-2</v>
      </c>
      <c r="M26" s="5"/>
      <c r="N26" s="5">
        <v>0.9</v>
      </c>
      <c r="O26" s="5">
        <v>0.32</v>
      </c>
      <c r="P26" s="5">
        <v>7.2</v>
      </c>
      <c r="Q26" s="5">
        <v>16.2</v>
      </c>
      <c r="R26" s="5">
        <v>4.5</v>
      </c>
      <c r="S26" s="5">
        <v>0.68</v>
      </c>
    </row>
    <row r="27" spans="1:20" x14ac:dyDescent="0.25">
      <c r="A27" s="59"/>
      <c r="B27" s="233" t="s">
        <v>63</v>
      </c>
      <c r="C27" s="233"/>
      <c r="D27" s="233"/>
      <c r="E27" s="233"/>
      <c r="F27" s="45"/>
      <c r="G27" s="120"/>
      <c r="H27" s="27">
        <f>SUM(H25:H26)</f>
        <v>4.0999999999999996</v>
      </c>
      <c r="I27" s="27">
        <f t="shared" ref="I27:S27" si="5">SUM(I25:I26)</f>
        <v>5.15</v>
      </c>
      <c r="J27" s="27">
        <f t="shared" si="5"/>
        <v>49.79</v>
      </c>
      <c r="K27" s="27">
        <f t="shared" si="5"/>
        <v>275.2</v>
      </c>
      <c r="L27" s="27">
        <f t="shared" si="5"/>
        <v>9.2999999999999999E-2</v>
      </c>
      <c r="M27" s="27">
        <f t="shared" si="5"/>
        <v>4.5999999999999996</v>
      </c>
      <c r="N27" s="27">
        <f t="shared" si="5"/>
        <v>17.739999999999998</v>
      </c>
      <c r="O27" s="27">
        <f t="shared" si="5"/>
        <v>1.61</v>
      </c>
      <c r="P27" s="27">
        <f t="shared" si="5"/>
        <v>33.92</v>
      </c>
      <c r="Q27" s="27">
        <f t="shared" si="5"/>
        <v>73.900000000000006</v>
      </c>
      <c r="R27" s="27">
        <f t="shared" si="5"/>
        <v>24.78</v>
      </c>
      <c r="S27" s="27">
        <f t="shared" si="5"/>
        <v>1.61</v>
      </c>
    </row>
    <row r="28" spans="1:20" x14ac:dyDescent="0.25">
      <c r="A28" s="59"/>
      <c r="B28" s="233" t="s">
        <v>136</v>
      </c>
      <c r="C28" s="233"/>
      <c r="D28" s="233"/>
      <c r="E28" s="233"/>
      <c r="F28" s="45"/>
      <c r="G28" s="120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</row>
    <row r="29" spans="1:20" ht="21" customHeight="1" x14ac:dyDescent="0.25">
      <c r="A29" s="62" t="s">
        <v>129</v>
      </c>
      <c r="B29" s="28" t="s">
        <v>75</v>
      </c>
      <c r="C29" s="28"/>
      <c r="D29" s="28"/>
      <c r="E29" s="28"/>
      <c r="F29" s="32" t="s">
        <v>10</v>
      </c>
      <c r="G29" s="126">
        <v>6.65</v>
      </c>
      <c r="H29" s="42">
        <v>4.62</v>
      </c>
      <c r="I29" s="42">
        <v>5.81</v>
      </c>
      <c r="J29" s="42">
        <v>29.65</v>
      </c>
      <c r="K29" s="42">
        <v>189</v>
      </c>
      <c r="L29" s="42">
        <v>0.06</v>
      </c>
      <c r="M29" s="43">
        <v>0.25</v>
      </c>
      <c r="N29" s="43">
        <v>36.4</v>
      </c>
      <c r="O29" s="43">
        <v>0.25</v>
      </c>
      <c r="P29" s="43">
        <v>137</v>
      </c>
      <c r="Q29" s="43">
        <v>137</v>
      </c>
      <c r="R29" s="43">
        <v>30.5</v>
      </c>
      <c r="S29" s="43">
        <v>0.47</v>
      </c>
    </row>
    <row r="30" spans="1:20" s="6" customFormat="1" ht="14.25" customHeight="1" x14ac:dyDescent="0.25">
      <c r="A30" s="1" t="s">
        <v>24</v>
      </c>
      <c r="B30" s="2" t="s">
        <v>67</v>
      </c>
      <c r="C30" s="2"/>
      <c r="D30" s="2"/>
      <c r="E30" s="2"/>
      <c r="F30" s="3">
        <v>40</v>
      </c>
      <c r="G30" s="125">
        <v>3.31</v>
      </c>
      <c r="H30" s="4">
        <v>1.26</v>
      </c>
      <c r="I30" s="4">
        <v>1.48</v>
      </c>
      <c r="J30" s="4">
        <v>34.76</v>
      </c>
      <c r="K30" s="4">
        <v>160</v>
      </c>
      <c r="L30" s="5">
        <v>1.2999999999999999E-2</v>
      </c>
      <c r="M30" s="5"/>
      <c r="N30" s="5">
        <v>0.9</v>
      </c>
      <c r="O30" s="5">
        <v>0.32</v>
      </c>
      <c r="P30" s="5">
        <v>7.2</v>
      </c>
      <c r="Q30" s="5">
        <v>16.2</v>
      </c>
      <c r="R30" s="5">
        <v>4.5</v>
      </c>
      <c r="S30" s="5">
        <v>0.68</v>
      </c>
    </row>
    <row r="31" spans="1:20" x14ac:dyDescent="0.25">
      <c r="A31" s="59"/>
      <c r="G31" s="119"/>
      <c r="H31" s="27">
        <f>SUM(H29:H30)</f>
        <v>5.88</v>
      </c>
      <c r="I31" s="27">
        <f t="shared" ref="I31:S31" si="6">SUM(I29:I30)</f>
        <v>7.2899999999999991</v>
      </c>
      <c r="J31" s="27">
        <f t="shared" si="6"/>
        <v>64.41</v>
      </c>
      <c r="K31" s="27">
        <f t="shared" si="6"/>
        <v>349</v>
      </c>
      <c r="L31" s="27">
        <f t="shared" si="6"/>
        <v>7.2999999999999995E-2</v>
      </c>
      <c r="M31" s="27">
        <f t="shared" si="6"/>
        <v>0.25</v>
      </c>
      <c r="N31" s="27">
        <f t="shared" si="6"/>
        <v>37.299999999999997</v>
      </c>
      <c r="O31" s="27">
        <f t="shared" si="6"/>
        <v>0.57000000000000006</v>
      </c>
      <c r="P31" s="27">
        <f t="shared" si="6"/>
        <v>144.19999999999999</v>
      </c>
      <c r="Q31" s="27">
        <f t="shared" si="6"/>
        <v>153.19999999999999</v>
      </c>
      <c r="R31" s="27">
        <f t="shared" si="6"/>
        <v>35</v>
      </c>
      <c r="S31" s="27">
        <f t="shared" si="6"/>
        <v>1.1499999999999999</v>
      </c>
    </row>
    <row r="32" spans="1:20" x14ac:dyDescent="0.25">
      <c r="A32" s="59"/>
      <c r="B32" s="28"/>
      <c r="C32" s="63" t="s">
        <v>20</v>
      </c>
      <c r="D32" s="63"/>
      <c r="E32" s="28"/>
      <c r="F32" s="29"/>
      <c r="G32" s="119"/>
      <c r="H32" s="42"/>
      <c r="I32" s="42"/>
      <c r="J32" s="42"/>
      <c r="K32" s="42"/>
      <c r="L32" s="43"/>
      <c r="M32" s="43"/>
      <c r="N32" s="43"/>
      <c r="O32" s="43"/>
      <c r="P32" s="43"/>
      <c r="Q32" s="43"/>
      <c r="R32" s="43"/>
      <c r="S32" s="43"/>
    </row>
    <row r="33" spans="1:19" s="65" customFormat="1" ht="15" customHeight="1" x14ac:dyDescent="0.2">
      <c r="A33" s="64" t="s">
        <v>25</v>
      </c>
      <c r="B33" s="249" t="s">
        <v>22</v>
      </c>
      <c r="C33" s="249"/>
      <c r="D33" s="249"/>
      <c r="F33" s="66">
        <v>200</v>
      </c>
      <c r="G33" s="121">
        <v>2.2799999999999998</v>
      </c>
      <c r="H33" s="25">
        <v>0.66</v>
      </c>
      <c r="I33" s="25">
        <v>0.09</v>
      </c>
      <c r="J33" s="25">
        <v>32.01</v>
      </c>
      <c r="K33" s="25">
        <v>132.80000000000001</v>
      </c>
      <c r="L33" s="26">
        <v>1.6E-2</v>
      </c>
      <c r="M33" s="26">
        <v>0.72</v>
      </c>
      <c r="N33" s="26"/>
      <c r="O33" s="26">
        <v>0.50800000000000001</v>
      </c>
      <c r="P33" s="26">
        <v>32.479999999999997</v>
      </c>
      <c r="Q33" s="26">
        <v>23.44</v>
      </c>
      <c r="R33" s="26">
        <v>17.46</v>
      </c>
      <c r="S33" s="26">
        <v>0.69</v>
      </c>
    </row>
    <row r="34" spans="1:19" x14ac:dyDescent="0.25">
      <c r="A34" s="59"/>
      <c r="B34" s="28"/>
      <c r="C34" s="28"/>
      <c r="D34" s="28"/>
      <c r="E34" s="28"/>
      <c r="F34" s="29"/>
      <c r="G34" s="119"/>
      <c r="H34" s="27">
        <f>H33</f>
        <v>0.66</v>
      </c>
      <c r="I34" s="27">
        <f t="shared" ref="I34:S34" si="7">I33</f>
        <v>0.09</v>
      </c>
      <c r="J34" s="27">
        <f t="shared" si="7"/>
        <v>32.01</v>
      </c>
      <c r="K34" s="27">
        <f t="shared" si="7"/>
        <v>132.80000000000001</v>
      </c>
      <c r="L34" s="27">
        <f t="shared" si="7"/>
        <v>1.6E-2</v>
      </c>
      <c r="M34" s="27">
        <f t="shared" si="7"/>
        <v>0.72</v>
      </c>
      <c r="N34" s="27">
        <f t="shared" si="7"/>
        <v>0</v>
      </c>
      <c r="O34" s="27">
        <f t="shared" si="7"/>
        <v>0.50800000000000001</v>
      </c>
      <c r="P34" s="27">
        <f t="shared" si="7"/>
        <v>32.479999999999997</v>
      </c>
      <c r="Q34" s="27">
        <f t="shared" si="7"/>
        <v>23.44</v>
      </c>
      <c r="R34" s="27">
        <f t="shared" si="7"/>
        <v>17.46</v>
      </c>
      <c r="S34" s="27">
        <f t="shared" si="7"/>
        <v>0.69</v>
      </c>
    </row>
    <row r="35" spans="1:19" x14ac:dyDescent="0.25">
      <c r="A35" s="40" t="s">
        <v>23</v>
      </c>
      <c r="B35" s="28" t="s">
        <v>4</v>
      </c>
      <c r="C35" s="28"/>
      <c r="D35" s="28"/>
      <c r="E35" s="28"/>
      <c r="F35" s="29" t="s">
        <v>43</v>
      </c>
      <c r="G35" s="119">
        <v>1.92</v>
      </c>
      <c r="H35" s="42">
        <v>2.9</v>
      </c>
      <c r="I35" s="42">
        <v>0.8</v>
      </c>
      <c r="J35" s="42">
        <v>17</v>
      </c>
      <c r="K35" s="42">
        <v>90</v>
      </c>
      <c r="L35" s="43">
        <v>0.04</v>
      </c>
      <c r="M35" s="43"/>
      <c r="N35" s="43"/>
      <c r="O35" s="43">
        <v>0.4</v>
      </c>
      <c r="P35" s="43">
        <v>8.6999999999999993</v>
      </c>
      <c r="Q35" s="43">
        <v>34.1</v>
      </c>
      <c r="R35" s="43">
        <v>9.1</v>
      </c>
      <c r="S35" s="43">
        <v>0.52</v>
      </c>
    </row>
    <row r="36" spans="1:19" x14ac:dyDescent="0.25">
      <c r="A36" s="40"/>
      <c r="B36" s="28"/>
      <c r="C36" s="28"/>
      <c r="D36" s="28"/>
      <c r="E36" s="28"/>
      <c r="F36" s="29"/>
      <c r="G36" s="119"/>
      <c r="H36" s="27">
        <f>H35</f>
        <v>2.9</v>
      </c>
      <c r="I36" s="27">
        <f t="shared" ref="I36:S36" si="8">I35</f>
        <v>0.8</v>
      </c>
      <c r="J36" s="27">
        <f t="shared" si="8"/>
        <v>17</v>
      </c>
      <c r="K36" s="27">
        <f t="shared" si="8"/>
        <v>90</v>
      </c>
      <c r="L36" s="27">
        <f t="shared" si="8"/>
        <v>0.04</v>
      </c>
      <c r="M36" s="27">
        <f t="shared" si="8"/>
        <v>0</v>
      </c>
      <c r="N36" s="27">
        <f t="shared" si="8"/>
        <v>0</v>
      </c>
      <c r="O36" s="27">
        <f t="shared" si="8"/>
        <v>0.4</v>
      </c>
      <c r="P36" s="27">
        <f t="shared" si="8"/>
        <v>8.6999999999999993</v>
      </c>
      <c r="Q36" s="27">
        <f t="shared" si="8"/>
        <v>34.1</v>
      </c>
      <c r="R36" s="27">
        <f t="shared" si="8"/>
        <v>9.1</v>
      </c>
      <c r="S36" s="27">
        <f t="shared" si="8"/>
        <v>0.52</v>
      </c>
    </row>
    <row r="37" spans="1:19" x14ac:dyDescent="0.25">
      <c r="A37" s="51"/>
      <c r="B37" s="28"/>
      <c r="C37" s="28"/>
      <c r="D37" s="28"/>
      <c r="E37" s="28"/>
      <c r="F37" s="29"/>
      <c r="G37" s="119"/>
      <c r="H37" s="42"/>
      <c r="I37" s="27"/>
      <c r="J37" s="27"/>
      <c r="K37" s="27"/>
      <c r="L37" s="43"/>
      <c r="M37" s="43"/>
      <c r="N37" s="43"/>
      <c r="O37" s="43"/>
      <c r="P37" s="43"/>
      <c r="Q37" s="43"/>
      <c r="R37" s="43"/>
      <c r="S37" s="43"/>
    </row>
    <row r="38" spans="1:19" x14ac:dyDescent="0.25">
      <c r="A38" s="51"/>
      <c r="B38" s="28"/>
      <c r="C38" s="28"/>
      <c r="D38" s="28"/>
      <c r="E38" s="52"/>
      <c r="F38" s="53" t="s">
        <v>5</v>
      </c>
      <c r="G38" s="119">
        <f>((G25+G26+G33+G35)+(G29+G30+G31+G33+G35))/2</f>
        <v>17.335000000000001</v>
      </c>
      <c r="H38" s="119">
        <f t="shared" ref="H38:S38" si="9">((H25+H26+H33+H35)+(H29+H30+H31+H33+H35))/2</f>
        <v>11.49</v>
      </c>
      <c r="I38" s="119">
        <f t="shared" si="9"/>
        <v>10.754999999999999</v>
      </c>
      <c r="J38" s="119">
        <f t="shared" si="9"/>
        <v>138.315</v>
      </c>
      <c r="K38" s="119">
        <f t="shared" si="9"/>
        <v>709.4</v>
      </c>
      <c r="L38" s="119">
        <f t="shared" si="9"/>
        <v>0.17549999999999999</v>
      </c>
      <c r="M38" s="119">
        <f t="shared" si="9"/>
        <v>3.2699999999999996</v>
      </c>
      <c r="N38" s="119">
        <f t="shared" si="9"/>
        <v>46.169999999999995</v>
      </c>
      <c r="O38" s="119">
        <f t="shared" si="9"/>
        <v>2.2830000000000004</v>
      </c>
      <c r="P38" s="119">
        <f t="shared" si="9"/>
        <v>202.34</v>
      </c>
      <c r="Q38" s="119">
        <f t="shared" si="9"/>
        <v>247.69</v>
      </c>
      <c r="R38" s="119">
        <f t="shared" si="9"/>
        <v>73.95</v>
      </c>
      <c r="S38" s="119">
        <f t="shared" si="9"/>
        <v>3.165</v>
      </c>
    </row>
    <row r="39" spans="1:19" x14ac:dyDescent="0.25">
      <c r="A39" s="51"/>
      <c r="B39" s="67" t="s">
        <v>29</v>
      </c>
      <c r="D39" s="63"/>
      <c r="E39" s="28"/>
      <c r="F39" s="28"/>
      <c r="H39" s="68"/>
      <c r="I39" s="42"/>
      <c r="J39" s="42"/>
      <c r="K39" s="42"/>
      <c r="L39" s="55"/>
      <c r="M39" s="55"/>
      <c r="N39" s="55"/>
      <c r="O39" s="55"/>
      <c r="P39" s="55"/>
      <c r="Q39" s="55"/>
      <c r="R39" s="55"/>
      <c r="S39" s="55"/>
    </row>
    <row r="40" spans="1:19" x14ac:dyDescent="0.25">
      <c r="B40" s="28"/>
      <c r="D40" s="28"/>
      <c r="E40" s="28"/>
      <c r="F40" s="63"/>
      <c r="H40" s="54"/>
      <c r="I40" s="54"/>
      <c r="J40" s="54"/>
      <c r="K40" s="54"/>
      <c r="L40" s="55"/>
      <c r="M40" s="55"/>
      <c r="N40" s="55"/>
      <c r="O40" s="55"/>
      <c r="P40" s="55"/>
      <c r="Q40" s="55"/>
      <c r="R40" s="55"/>
      <c r="S40" s="55"/>
    </row>
    <row r="41" spans="1:19" x14ac:dyDescent="0.25">
      <c r="A41" s="51"/>
      <c r="B41" s="28"/>
      <c r="C41" s="246" t="s">
        <v>66</v>
      </c>
      <c r="D41" s="246"/>
      <c r="E41" s="246"/>
      <c r="F41" s="29"/>
      <c r="G41" s="119"/>
      <c r="H41" s="42"/>
      <c r="I41" s="42"/>
      <c r="J41" s="42"/>
      <c r="K41" s="42"/>
      <c r="L41" s="43"/>
      <c r="M41" s="43"/>
      <c r="N41" s="43"/>
      <c r="O41" s="43"/>
      <c r="P41" s="43"/>
      <c r="Q41" s="43"/>
      <c r="R41" s="43"/>
      <c r="S41" s="43"/>
    </row>
    <row r="42" spans="1:19" x14ac:dyDescent="0.25">
      <c r="A42" s="60" t="s">
        <v>35</v>
      </c>
      <c r="B42" s="44" t="s">
        <v>36</v>
      </c>
      <c r="C42" s="44"/>
      <c r="D42" s="44"/>
      <c r="E42" s="44"/>
      <c r="F42" s="29" t="s">
        <v>45</v>
      </c>
      <c r="G42" s="119">
        <v>3.4</v>
      </c>
      <c r="H42" s="42">
        <v>5.68</v>
      </c>
      <c r="I42" s="42">
        <v>6.5</v>
      </c>
      <c r="J42" s="42">
        <v>22.8</v>
      </c>
      <c r="K42" s="42">
        <v>172</v>
      </c>
      <c r="L42" s="42">
        <v>0.13</v>
      </c>
      <c r="M42" s="42">
        <v>1</v>
      </c>
      <c r="N42" s="42">
        <v>11.8</v>
      </c>
      <c r="O42" s="42">
        <v>0.94</v>
      </c>
      <c r="P42" s="42">
        <v>66.78</v>
      </c>
      <c r="Q42" s="42">
        <v>268.89999999999998</v>
      </c>
      <c r="R42" s="42">
        <v>39.4</v>
      </c>
      <c r="S42" s="42">
        <v>1.8</v>
      </c>
    </row>
    <row r="43" spans="1:19" s="11" customFormat="1" ht="14.25" customHeight="1" x14ac:dyDescent="0.25">
      <c r="A43" s="12" t="s">
        <v>24</v>
      </c>
      <c r="B43" s="8" t="s">
        <v>68</v>
      </c>
      <c r="C43" s="8"/>
      <c r="D43" s="8"/>
      <c r="E43" s="8"/>
      <c r="F43" s="9">
        <v>50</v>
      </c>
      <c r="G43" s="127">
        <v>4.4800000000000004</v>
      </c>
      <c r="H43" s="10">
        <v>2.23</v>
      </c>
      <c r="I43" s="10">
        <v>2.94</v>
      </c>
      <c r="J43" s="10">
        <v>22.3</v>
      </c>
      <c r="K43" s="10">
        <v>125</v>
      </c>
      <c r="L43" s="10">
        <v>0.02</v>
      </c>
      <c r="M43" s="10"/>
      <c r="N43" s="10">
        <v>3</v>
      </c>
      <c r="O43" s="10">
        <v>1.05</v>
      </c>
      <c r="P43" s="10">
        <v>8.6999999999999993</v>
      </c>
      <c r="Q43" s="10">
        <v>27</v>
      </c>
      <c r="R43" s="10">
        <v>6</v>
      </c>
      <c r="S43" s="10">
        <v>0.63</v>
      </c>
    </row>
    <row r="44" spans="1:19" ht="15.75" customHeight="1" x14ac:dyDescent="0.25">
      <c r="A44" s="51"/>
      <c r="B44" s="233" t="s">
        <v>63</v>
      </c>
      <c r="C44" s="233"/>
      <c r="D44" s="233"/>
      <c r="E44" s="233"/>
      <c r="F44" s="29"/>
      <c r="G44" s="119"/>
      <c r="H44" s="27">
        <f>SUM(H42:H43)</f>
        <v>7.91</v>
      </c>
      <c r="I44" s="27">
        <f t="shared" ref="I44:S44" si="10">SUM(I42:I43)</f>
        <v>9.44</v>
      </c>
      <c r="J44" s="27">
        <f t="shared" si="10"/>
        <v>45.1</v>
      </c>
      <c r="K44" s="27">
        <f t="shared" si="10"/>
        <v>297</v>
      </c>
      <c r="L44" s="27">
        <f t="shared" si="10"/>
        <v>0.15</v>
      </c>
      <c r="M44" s="27">
        <f t="shared" si="10"/>
        <v>1</v>
      </c>
      <c r="N44" s="27">
        <f t="shared" si="10"/>
        <v>14.8</v>
      </c>
      <c r="O44" s="27">
        <f t="shared" si="10"/>
        <v>1.99</v>
      </c>
      <c r="P44" s="27">
        <f t="shared" si="10"/>
        <v>75.48</v>
      </c>
      <c r="Q44" s="27">
        <f t="shared" si="10"/>
        <v>295.89999999999998</v>
      </c>
      <c r="R44" s="27">
        <f t="shared" si="10"/>
        <v>45.4</v>
      </c>
      <c r="S44" s="27">
        <f t="shared" si="10"/>
        <v>2.4300000000000002</v>
      </c>
    </row>
    <row r="45" spans="1:19" x14ac:dyDescent="0.25">
      <c r="A45" s="51"/>
      <c r="B45" s="233" t="s">
        <v>64</v>
      </c>
      <c r="C45" s="233"/>
      <c r="D45" s="233"/>
      <c r="E45" s="233"/>
      <c r="F45" s="45"/>
      <c r="G45" s="120"/>
      <c r="H45" s="27"/>
      <c r="I45" s="27"/>
      <c r="J45" s="27"/>
      <c r="K45" s="27"/>
      <c r="L45" s="43"/>
      <c r="M45" s="43"/>
      <c r="N45" s="43"/>
      <c r="O45" s="43"/>
      <c r="P45" s="43"/>
      <c r="Q45" s="43"/>
      <c r="R45" s="43"/>
      <c r="S45" s="43"/>
    </row>
    <row r="46" spans="1:19" s="44" customFormat="1" ht="18" customHeight="1" x14ac:dyDescent="0.25">
      <c r="A46" s="50" t="s">
        <v>116</v>
      </c>
      <c r="B46" s="44" t="s">
        <v>115</v>
      </c>
      <c r="F46" s="29">
        <v>40</v>
      </c>
      <c r="G46" s="122">
        <v>7.93</v>
      </c>
      <c r="H46" s="42">
        <v>3.95</v>
      </c>
      <c r="I46" s="42">
        <v>3.99</v>
      </c>
      <c r="J46" s="42">
        <v>0</v>
      </c>
      <c r="K46" s="42">
        <v>53</v>
      </c>
      <c r="L46" s="42">
        <v>0.01</v>
      </c>
      <c r="M46" s="42">
        <v>0.11</v>
      </c>
      <c r="N46" s="42">
        <v>0</v>
      </c>
      <c r="O46" s="42">
        <v>0.06</v>
      </c>
      <c r="P46" s="42">
        <v>150</v>
      </c>
      <c r="Q46" s="42">
        <v>90</v>
      </c>
      <c r="R46" s="42">
        <v>8.25</v>
      </c>
      <c r="S46" s="42">
        <v>0.11</v>
      </c>
    </row>
    <row r="47" spans="1:19" x14ac:dyDescent="0.25">
      <c r="A47" s="60" t="s">
        <v>82</v>
      </c>
      <c r="B47" s="69" t="s">
        <v>78</v>
      </c>
      <c r="C47" s="69"/>
      <c r="D47" s="69"/>
      <c r="E47" s="69"/>
      <c r="F47" s="42" t="s">
        <v>10</v>
      </c>
      <c r="G47" s="128">
        <v>6.14</v>
      </c>
      <c r="H47" s="42">
        <v>6.28</v>
      </c>
      <c r="I47" s="42">
        <v>7.55</v>
      </c>
      <c r="J47" s="42">
        <v>25.6</v>
      </c>
      <c r="K47" s="42">
        <v>195</v>
      </c>
      <c r="L47" s="42">
        <v>0.15</v>
      </c>
      <c r="M47" s="42">
        <v>0.25</v>
      </c>
      <c r="N47" s="42">
        <v>37.700000000000003</v>
      </c>
      <c r="O47" s="42">
        <v>0.68</v>
      </c>
      <c r="P47" s="42">
        <v>156.02000000000001</v>
      </c>
      <c r="Q47" s="42">
        <v>193.5</v>
      </c>
      <c r="R47" s="32">
        <v>193.5</v>
      </c>
      <c r="S47" s="32">
        <v>55.7</v>
      </c>
    </row>
    <row r="48" spans="1:19" s="6" customFormat="1" ht="14.25" customHeight="1" x14ac:dyDescent="0.25">
      <c r="A48" s="70"/>
      <c r="B48" s="251"/>
      <c r="C48" s="251"/>
      <c r="D48" s="251"/>
      <c r="E48" s="251"/>
      <c r="F48" s="16"/>
      <c r="G48" s="125"/>
      <c r="H48" s="13">
        <f>SUM(H46:H47)</f>
        <v>10.23</v>
      </c>
      <c r="I48" s="13">
        <f t="shared" ref="I48:S48" si="11">SUM(I46:I47)</f>
        <v>11.54</v>
      </c>
      <c r="J48" s="13">
        <f t="shared" si="11"/>
        <v>25.6</v>
      </c>
      <c r="K48" s="13">
        <f t="shared" si="11"/>
        <v>248</v>
      </c>
      <c r="L48" s="13">
        <f t="shared" si="11"/>
        <v>0.16</v>
      </c>
      <c r="M48" s="13">
        <f t="shared" si="11"/>
        <v>0.36</v>
      </c>
      <c r="N48" s="13">
        <f t="shared" si="11"/>
        <v>37.700000000000003</v>
      </c>
      <c r="O48" s="13">
        <f t="shared" si="11"/>
        <v>0.74</v>
      </c>
      <c r="P48" s="13">
        <f t="shared" si="11"/>
        <v>306.02</v>
      </c>
      <c r="Q48" s="13">
        <f t="shared" si="11"/>
        <v>283.5</v>
      </c>
      <c r="R48" s="13">
        <f t="shared" si="11"/>
        <v>201.75</v>
      </c>
      <c r="S48" s="13">
        <f t="shared" si="11"/>
        <v>55.81</v>
      </c>
    </row>
    <row r="49" spans="1:19" ht="18" customHeight="1" x14ac:dyDescent="0.25">
      <c r="A49" s="51"/>
      <c r="B49" s="28"/>
      <c r="C49" s="63" t="s">
        <v>3</v>
      </c>
      <c r="D49" s="63"/>
      <c r="E49" s="28"/>
      <c r="F49" s="29"/>
      <c r="G49" s="119"/>
      <c r="H49" s="42"/>
      <c r="I49" s="42"/>
      <c r="J49" s="42"/>
      <c r="K49" s="42"/>
      <c r="L49" s="43"/>
      <c r="M49" s="43"/>
      <c r="N49" s="43"/>
      <c r="O49" s="43"/>
      <c r="P49" s="43"/>
      <c r="Q49" s="43"/>
      <c r="R49" s="43"/>
      <c r="S49" s="43"/>
    </row>
    <row r="50" spans="1:19" ht="16.5" customHeight="1" x14ac:dyDescent="0.25">
      <c r="A50" s="40" t="s">
        <v>34</v>
      </c>
      <c r="B50" s="234" t="s">
        <v>37</v>
      </c>
      <c r="C50" s="234"/>
      <c r="D50" s="234"/>
      <c r="E50" s="234"/>
      <c r="F50" s="29" t="s">
        <v>21</v>
      </c>
      <c r="G50" s="119">
        <v>0.79</v>
      </c>
      <c r="H50" s="42">
        <v>0.46</v>
      </c>
      <c r="I50" s="42">
        <v>0.02</v>
      </c>
      <c r="J50" s="42">
        <v>16.25</v>
      </c>
      <c r="K50" s="42">
        <v>67</v>
      </c>
      <c r="L50" s="43">
        <v>0</v>
      </c>
      <c r="M50" s="43">
        <v>0</v>
      </c>
      <c r="N50" s="43">
        <v>0</v>
      </c>
      <c r="O50" s="43">
        <v>0</v>
      </c>
      <c r="P50" s="43">
        <v>0.4</v>
      </c>
      <c r="Q50" s="43">
        <v>0</v>
      </c>
      <c r="R50" s="43">
        <v>0</v>
      </c>
      <c r="S50" s="43">
        <v>0.4</v>
      </c>
    </row>
    <row r="51" spans="1:19" x14ac:dyDescent="0.25">
      <c r="A51" s="71"/>
      <c r="B51" s="28"/>
      <c r="C51" s="28"/>
      <c r="D51" s="28"/>
      <c r="E51" s="28"/>
      <c r="F51" s="29"/>
      <c r="G51" s="119"/>
      <c r="H51" s="27">
        <f>SUM(H50)</f>
        <v>0.46</v>
      </c>
      <c r="I51" s="27">
        <f>SUM(I50)</f>
        <v>0.02</v>
      </c>
      <c r="J51" s="27">
        <f>SUM(J50)</f>
        <v>16.25</v>
      </c>
      <c r="K51" s="27">
        <f>SUM(K50)</f>
        <v>67</v>
      </c>
      <c r="L51" s="72"/>
      <c r="M51" s="72"/>
      <c r="N51" s="72"/>
      <c r="O51" s="72"/>
      <c r="P51" s="72">
        <f>SUM(P50)</f>
        <v>0.4</v>
      </c>
      <c r="Q51" s="72"/>
      <c r="R51" s="72"/>
      <c r="S51" s="72">
        <f>SUM(S50)</f>
        <v>0.4</v>
      </c>
    </row>
    <row r="52" spans="1:19" x14ac:dyDescent="0.25">
      <c r="A52" s="40" t="s">
        <v>23</v>
      </c>
      <c r="B52" s="28" t="s">
        <v>4</v>
      </c>
      <c r="C52" s="28"/>
      <c r="D52" s="28"/>
      <c r="E52" s="28"/>
      <c r="F52" s="29" t="s">
        <v>43</v>
      </c>
      <c r="G52" s="119">
        <v>1.92</v>
      </c>
      <c r="H52" s="42">
        <v>2.9</v>
      </c>
      <c r="I52" s="42">
        <v>0.8</v>
      </c>
      <c r="J52" s="42">
        <v>17</v>
      </c>
      <c r="K52" s="42">
        <v>90</v>
      </c>
      <c r="L52" s="43">
        <v>0.04</v>
      </c>
      <c r="M52" s="43"/>
      <c r="N52" s="43"/>
      <c r="O52" s="43">
        <v>0.4</v>
      </c>
      <c r="P52" s="43">
        <v>8.1999999999999993</v>
      </c>
      <c r="Q52" s="43">
        <v>34.1</v>
      </c>
      <c r="R52" s="43">
        <v>9.1</v>
      </c>
      <c r="S52" s="43">
        <v>0.52</v>
      </c>
    </row>
    <row r="53" spans="1:19" x14ac:dyDescent="0.25">
      <c r="A53" s="51"/>
      <c r="B53" s="28"/>
      <c r="C53" s="28"/>
      <c r="D53" s="28"/>
      <c r="E53" s="28"/>
      <c r="F53" s="29"/>
      <c r="G53" s="119"/>
      <c r="H53" s="27">
        <f>SUM(H52)</f>
        <v>2.9</v>
      </c>
      <c r="I53" s="27">
        <f>SUM(I52)</f>
        <v>0.8</v>
      </c>
      <c r="J53" s="27">
        <f>SUM(J52)</f>
        <v>17</v>
      </c>
      <c r="K53" s="27">
        <f>SUM(K52)</f>
        <v>90</v>
      </c>
      <c r="L53" s="72">
        <f>SUM(L52)</f>
        <v>0.04</v>
      </c>
      <c r="M53" s="72"/>
      <c r="N53" s="72"/>
      <c r="O53" s="72">
        <f>SUM(O52)</f>
        <v>0.4</v>
      </c>
      <c r="P53" s="72">
        <f>SUM(P52)</f>
        <v>8.1999999999999993</v>
      </c>
      <c r="Q53" s="72">
        <f>SUM(Q52)</f>
        <v>34.1</v>
      </c>
      <c r="R53" s="72">
        <f>SUM(R52)</f>
        <v>9.1</v>
      </c>
      <c r="S53" s="72">
        <f>SUM(S52)</f>
        <v>0.52</v>
      </c>
    </row>
    <row r="54" spans="1:19" x14ac:dyDescent="0.25">
      <c r="A54" s="51"/>
      <c r="B54" s="28"/>
      <c r="C54" s="28"/>
      <c r="D54" s="28"/>
      <c r="E54" s="28"/>
      <c r="F54" s="29"/>
      <c r="G54" s="119"/>
      <c r="H54" s="27"/>
      <c r="I54" s="27"/>
      <c r="J54" s="27"/>
      <c r="K54" s="27"/>
      <c r="L54" s="72"/>
      <c r="M54" s="72"/>
      <c r="N54" s="72"/>
      <c r="O54" s="72"/>
      <c r="P54" s="72"/>
      <c r="Q54" s="72"/>
      <c r="R54" s="72"/>
      <c r="S54" s="72"/>
    </row>
    <row r="55" spans="1:19" x14ac:dyDescent="0.25">
      <c r="A55" s="51"/>
      <c r="B55" s="28"/>
      <c r="C55" s="28"/>
      <c r="D55" s="28"/>
      <c r="E55" s="52"/>
      <c r="F55" s="53" t="s">
        <v>5</v>
      </c>
      <c r="G55" s="119">
        <f>((G42+G43+G50+G52)+(G46+G47+G50+G52))/2</f>
        <v>13.685000000000002</v>
      </c>
      <c r="H55" s="119">
        <f t="shared" ref="H55:S55" si="12">((H42+H43+H50+H52)+(H46+H47+H50+H52))/2</f>
        <v>12.430000000000001</v>
      </c>
      <c r="I55" s="119">
        <f t="shared" si="12"/>
        <v>11.309999999999999</v>
      </c>
      <c r="J55" s="119">
        <f t="shared" si="12"/>
        <v>68.599999999999994</v>
      </c>
      <c r="K55" s="119">
        <f t="shared" si="12"/>
        <v>429.5</v>
      </c>
      <c r="L55" s="119">
        <f t="shared" si="12"/>
        <v>0.19500000000000001</v>
      </c>
      <c r="M55" s="119">
        <f t="shared" si="12"/>
        <v>0.67999999999999994</v>
      </c>
      <c r="N55" s="119">
        <f t="shared" si="12"/>
        <v>26.25</v>
      </c>
      <c r="O55" s="119">
        <f t="shared" si="12"/>
        <v>1.7650000000000001</v>
      </c>
      <c r="P55" s="119">
        <f t="shared" si="12"/>
        <v>199.34999999999997</v>
      </c>
      <c r="Q55" s="119">
        <f t="shared" si="12"/>
        <v>323.8</v>
      </c>
      <c r="R55" s="119">
        <f t="shared" si="12"/>
        <v>132.67500000000001</v>
      </c>
      <c r="S55" s="119">
        <f t="shared" si="12"/>
        <v>30.040000000000003</v>
      </c>
    </row>
    <row r="56" spans="1:19" x14ac:dyDescent="0.25">
      <c r="A56" s="51"/>
      <c r="B56" s="67" t="s">
        <v>30</v>
      </c>
      <c r="D56" s="28"/>
      <c r="E56" s="28"/>
      <c r="F56" s="53"/>
      <c r="G56" s="119"/>
      <c r="H56" s="54"/>
      <c r="I56" s="42"/>
      <c r="J56" s="42"/>
      <c r="K56" s="42"/>
      <c r="L56" s="55"/>
      <c r="M56" s="55"/>
      <c r="N56" s="55"/>
      <c r="O56" s="55"/>
      <c r="P56" s="55"/>
      <c r="Q56" s="55"/>
      <c r="R56" s="55"/>
      <c r="S56" s="55"/>
    </row>
    <row r="57" spans="1:19" x14ac:dyDescent="0.25">
      <c r="A57" s="37"/>
      <c r="B57" s="237" t="s">
        <v>62</v>
      </c>
      <c r="C57" s="237"/>
      <c r="D57" s="237"/>
      <c r="E57" s="237"/>
      <c r="F57" s="237"/>
      <c r="G57" s="119"/>
      <c r="H57" s="42"/>
      <c r="I57" s="42"/>
      <c r="J57" s="42"/>
      <c r="K57" s="42"/>
      <c r="L57" s="43"/>
      <c r="M57" s="43"/>
      <c r="N57" s="43"/>
      <c r="O57" s="43"/>
      <c r="P57" s="43"/>
      <c r="Q57" s="43"/>
      <c r="R57" s="43"/>
      <c r="S57" s="43"/>
    </row>
    <row r="58" spans="1:19" ht="27.75" customHeight="1" x14ac:dyDescent="0.25">
      <c r="A58" s="46" t="s">
        <v>38</v>
      </c>
      <c r="B58" s="234" t="s">
        <v>44</v>
      </c>
      <c r="C58" s="234"/>
      <c r="D58" s="234"/>
      <c r="E58" s="234"/>
      <c r="F58" s="29" t="s">
        <v>52</v>
      </c>
      <c r="G58" s="119">
        <v>8.5399999999999991</v>
      </c>
      <c r="H58" s="42">
        <v>3.4</v>
      </c>
      <c r="I58" s="42">
        <v>4.9000000000000004</v>
      </c>
      <c r="J58" s="42">
        <v>13.2</v>
      </c>
      <c r="K58" s="42">
        <v>110</v>
      </c>
      <c r="L58" s="42">
        <v>0.03</v>
      </c>
      <c r="M58" s="42">
        <v>6.37</v>
      </c>
      <c r="N58" s="42">
        <v>23.4</v>
      </c>
      <c r="O58" s="42">
        <v>0.25</v>
      </c>
      <c r="P58" s="42">
        <v>31.4</v>
      </c>
      <c r="Q58" s="42">
        <v>39.700000000000003</v>
      </c>
      <c r="R58" s="42">
        <v>17</v>
      </c>
      <c r="S58" s="42">
        <v>0.78</v>
      </c>
    </row>
    <row r="59" spans="1:19" x14ac:dyDescent="0.25">
      <c r="A59" s="50" t="s">
        <v>130</v>
      </c>
      <c r="B59" s="44" t="s">
        <v>48</v>
      </c>
      <c r="C59" s="73"/>
      <c r="D59" s="73"/>
      <c r="E59" s="73"/>
      <c r="F59" s="29">
        <v>75</v>
      </c>
      <c r="G59" s="128">
        <v>1.84</v>
      </c>
      <c r="H59" s="42">
        <v>3.05</v>
      </c>
      <c r="I59" s="42">
        <v>9.23</v>
      </c>
      <c r="J59" s="42">
        <v>1.68</v>
      </c>
      <c r="K59" s="42">
        <v>203</v>
      </c>
      <c r="L59" s="42">
        <v>0.06</v>
      </c>
      <c r="M59" s="42"/>
      <c r="N59" s="42">
        <v>9</v>
      </c>
      <c r="O59" s="42">
        <v>2</v>
      </c>
      <c r="P59" s="42">
        <v>16</v>
      </c>
      <c r="Q59" s="42">
        <v>44</v>
      </c>
      <c r="R59" s="42">
        <v>6</v>
      </c>
      <c r="S59" s="42">
        <v>0.6</v>
      </c>
    </row>
    <row r="60" spans="1:19" x14ac:dyDescent="0.25">
      <c r="A60" s="37"/>
      <c r="B60" s="233" t="s">
        <v>63</v>
      </c>
      <c r="C60" s="233"/>
      <c r="D60" s="233"/>
      <c r="E60" s="233"/>
      <c r="F60" s="233"/>
      <c r="G60" s="119"/>
      <c r="H60" s="27">
        <f>SUM(H58:H59)</f>
        <v>6.4499999999999993</v>
      </c>
      <c r="I60" s="27">
        <f t="shared" ref="I60:S60" si="13">SUM(I58:I59)</f>
        <v>14.13</v>
      </c>
      <c r="J60" s="27">
        <f t="shared" si="13"/>
        <v>14.879999999999999</v>
      </c>
      <c r="K60" s="27">
        <f t="shared" si="13"/>
        <v>313</v>
      </c>
      <c r="L60" s="27">
        <f t="shared" si="13"/>
        <v>0.09</v>
      </c>
      <c r="M60" s="27">
        <f t="shared" si="13"/>
        <v>6.37</v>
      </c>
      <c r="N60" s="27">
        <f t="shared" si="13"/>
        <v>32.4</v>
      </c>
      <c r="O60" s="27">
        <f t="shared" si="13"/>
        <v>2.25</v>
      </c>
      <c r="P60" s="27">
        <f t="shared" si="13"/>
        <v>47.4</v>
      </c>
      <c r="Q60" s="27">
        <f t="shared" si="13"/>
        <v>83.7</v>
      </c>
      <c r="R60" s="27">
        <f t="shared" si="13"/>
        <v>23</v>
      </c>
      <c r="S60" s="27">
        <f t="shared" si="13"/>
        <v>1.38</v>
      </c>
    </row>
    <row r="61" spans="1:19" x14ac:dyDescent="0.25">
      <c r="A61" s="37"/>
      <c r="B61" s="233" t="s">
        <v>133</v>
      </c>
      <c r="C61" s="233"/>
      <c r="D61" s="233"/>
      <c r="E61" s="233"/>
      <c r="F61" s="233"/>
      <c r="G61" s="120"/>
      <c r="H61" s="27"/>
      <c r="I61" s="27"/>
      <c r="J61" s="27"/>
      <c r="K61" s="27"/>
      <c r="L61" s="43"/>
      <c r="M61" s="43"/>
      <c r="N61" s="43"/>
      <c r="O61" s="43"/>
      <c r="P61" s="43"/>
      <c r="Q61" s="43"/>
      <c r="R61" s="43"/>
      <c r="S61" s="43"/>
    </row>
    <row r="62" spans="1:19" x14ac:dyDescent="0.25">
      <c r="A62" s="74" t="s">
        <v>118</v>
      </c>
      <c r="B62" s="32" t="s">
        <v>117</v>
      </c>
      <c r="F62" s="75" t="s">
        <v>119</v>
      </c>
      <c r="G62" s="129">
        <v>5.21</v>
      </c>
      <c r="H62" s="43">
        <v>5.04</v>
      </c>
      <c r="I62" s="43">
        <v>4.76</v>
      </c>
      <c r="J62" s="43">
        <v>0.18</v>
      </c>
      <c r="K62" s="43">
        <v>76</v>
      </c>
      <c r="L62" s="43">
        <v>0.03</v>
      </c>
      <c r="M62" s="43"/>
      <c r="N62" s="43">
        <v>0.1</v>
      </c>
      <c r="O62" s="43">
        <v>0.2</v>
      </c>
      <c r="P62" s="43">
        <v>22</v>
      </c>
      <c r="Q62" s="43">
        <v>77</v>
      </c>
      <c r="R62" s="43">
        <v>5</v>
      </c>
      <c r="S62" s="43">
        <v>1</v>
      </c>
    </row>
    <row r="63" spans="1:19" s="6" customFormat="1" ht="14.25" customHeight="1" x14ac:dyDescent="0.25">
      <c r="A63" s="46" t="s">
        <v>53</v>
      </c>
      <c r="B63" s="2" t="s">
        <v>56</v>
      </c>
      <c r="C63" s="2"/>
      <c r="D63" s="2"/>
      <c r="E63" s="2"/>
      <c r="F63" s="3" t="s">
        <v>10</v>
      </c>
      <c r="G63" s="125">
        <v>6.5</v>
      </c>
      <c r="H63" s="4">
        <v>6.28</v>
      </c>
      <c r="I63" s="4">
        <v>7.55</v>
      </c>
      <c r="J63" s="4">
        <v>25.59</v>
      </c>
      <c r="K63" s="4">
        <v>195</v>
      </c>
      <c r="L63" s="5">
        <v>0.14599999999999999</v>
      </c>
      <c r="M63" s="5">
        <v>0.25</v>
      </c>
      <c r="N63" s="5">
        <v>37.700000000000003</v>
      </c>
      <c r="O63" s="5">
        <v>0.68</v>
      </c>
      <c r="P63" s="5">
        <v>156.02000000000001</v>
      </c>
      <c r="Q63" s="5">
        <v>193.5</v>
      </c>
      <c r="R63" s="5">
        <v>55.7</v>
      </c>
      <c r="S63" s="5">
        <v>1.3049999999999999</v>
      </c>
    </row>
    <row r="64" spans="1:19" x14ac:dyDescent="0.25">
      <c r="A64" s="40"/>
      <c r="B64" s="233" t="s">
        <v>71</v>
      </c>
      <c r="C64" s="233"/>
      <c r="D64" s="233"/>
      <c r="E64" s="233"/>
      <c r="F64" s="233"/>
      <c r="G64" s="119"/>
      <c r="H64" s="27">
        <f t="shared" ref="H64:S64" si="14">SUM(H63:H63)</f>
        <v>6.28</v>
      </c>
      <c r="I64" s="27">
        <f t="shared" si="14"/>
        <v>7.55</v>
      </c>
      <c r="J64" s="27">
        <f t="shared" si="14"/>
        <v>25.59</v>
      </c>
      <c r="K64" s="27">
        <f t="shared" si="14"/>
        <v>195</v>
      </c>
      <c r="L64" s="27">
        <f t="shared" si="14"/>
        <v>0.14599999999999999</v>
      </c>
      <c r="M64" s="27">
        <f t="shared" si="14"/>
        <v>0.25</v>
      </c>
      <c r="N64" s="27">
        <f t="shared" si="14"/>
        <v>37.700000000000003</v>
      </c>
      <c r="O64" s="27">
        <f t="shared" si="14"/>
        <v>0.68</v>
      </c>
      <c r="P64" s="27">
        <f t="shared" si="14"/>
        <v>156.02000000000001</v>
      </c>
      <c r="Q64" s="27">
        <f t="shared" si="14"/>
        <v>193.5</v>
      </c>
      <c r="R64" s="27">
        <f t="shared" si="14"/>
        <v>55.7</v>
      </c>
      <c r="S64" s="27">
        <f t="shared" si="14"/>
        <v>1.3049999999999999</v>
      </c>
    </row>
    <row r="65" spans="1:19" x14ac:dyDescent="0.25">
      <c r="A65" s="40"/>
      <c r="B65" s="30"/>
      <c r="C65" s="30"/>
      <c r="D65" s="30"/>
      <c r="E65" s="30"/>
      <c r="F65" s="30"/>
      <c r="G65" s="119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</row>
    <row r="66" spans="1:19" ht="16.5" customHeight="1" x14ac:dyDescent="0.25">
      <c r="A66" s="40" t="s">
        <v>34</v>
      </c>
      <c r="B66" s="234" t="s">
        <v>37</v>
      </c>
      <c r="C66" s="234"/>
      <c r="D66" s="234"/>
      <c r="E66" s="234"/>
      <c r="F66" s="29" t="s">
        <v>21</v>
      </c>
      <c r="G66" s="119">
        <v>0.79</v>
      </c>
      <c r="H66" s="42">
        <v>0.46</v>
      </c>
      <c r="I66" s="42">
        <v>0.02</v>
      </c>
      <c r="J66" s="42">
        <v>16.25</v>
      </c>
      <c r="K66" s="42">
        <v>67</v>
      </c>
      <c r="L66" s="43">
        <v>0</v>
      </c>
      <c r="M66" s="43">
        <v>0</v>
      </c>
      <c r="N66" s="43">
        <v>0</v>
      </c>
      <c r="O66" s="43">
        <v>0</v>
      </c>
      <c r="P66" s="43">
        <v>0.4</v>
      </c>
      <c r="Q66" s="43">
        <v>0</v>
      </c>
      <c r="R66" s="43">
        <v>0</v>
      </c>
      <c r="S66" s="43">
        <v>0.4</v>
      </c>
    </row>
    <row r="67" spans="1:19" x14ac:dyDescent="0.25">
      <c r="A67" s="40"/>
      <c r="B67" s="28"/>
      <c r="C67" s="28"/>
      <c r="D67" s="28"/>
      <c r="E67" s="28"/>
      <c r="F67" s="29"/>
      <c r="G67" s="119"/>
      <c r="H67" s="27">
        <f>SUM(H83)</f>
        <v>0.8</v>
      </c>
      <c r="I67" s="27"/>
      <c r="J67" s="27">
        <f>SUM(J83)</f>
        <v>29.5</v>
      </c>
      <c r="K67" s="27">
        <f>SUM(K83)</f>
        <v>116</v>
      </c>
      <c r="L67" s="72"/>
      <c r="M67" s="72">
        <f>SUM(M83)</f>
        <v>0.8</v>
      </c>
      <c r="N67" s="72"/>
      <c r="O67" s="72">
        <f>SUM(O83)</f>
        <v>1.1000000000000001</v>
      </c>
      <c r="P67" s="72">
        <f>SUM(P83)</f>
        <v>32.6</v>
      </c>
      <c r="Q67" s="72">
        <f>SUM(Q83)</f>
        <v>29.2</v>
      </c>
      <c r="R67" s="72">
        <f>SUM(R83)</f>
        <v>21</v>
      </c>
      <c r="S67" s="72">
        <f>SUM(S83)</f>
        <v>1.2</v>
      </c>
    </row>
    <row r="68" spans="1:19" x14ac:dyDescent="0.25">
      <c r="A68" s="40" t="s">
        <v>23</v>
      </c>
      <c r="B68" s="28" t="s">
        <v>4</v>
      </c>
      <c r="C68" s="28"/>
      <c r="D68" s="28"/>
      <c r="E68" s="28"/>
      <c r="F68" s="29" t="s">
        <v>43</v>
      </c>
      <c r="G68" s="119">
        <v>1.92</v>
      </c>
      <c r="H68" s="42">
        <v>2.9</v>
      </c>
      <c r="I68" s="42">
        <v>0.8</v>
      </c>
      <c r="J68" s="42">
        <v>17</v>
      </c>
      <c r="K68" s="42">
        <v>90</v>
      </c>
      <c r="L68" s="43">
        <v>0.04</v>
      </c>
      <c r="M68" s="43"/>
      <c r="N68" s="43"/>
      <c r="O68" s="43">
        <v>0.4</v>
      </c>
      <c r="P68" s="43">
        <v>8.6999999999999993</v>
      </c>
      <c r="Q68" s="43">
        <v>34.1</v>
      </c>
      <c r="R68" s="43">
        <v>9.1</v>
      </c>
      <c r="S68" s="43">
        <v>0.52</v>
      </c>
    </row>
    <row r="69" spans="1:19" x14ac:dyDescent="0.25">
      <c r="A69" s="37"/>
      <c r="B69" s="28"/>
      <c r="C69" s="28"/>
      <c r="D69" s="28"/>
      <c r="E69" s="28"/>
      <c r="F69" s="29"/>
      <c r="G69" s="119"/>
      <c r="H69" s="27">
        <f>H68</f>
        <v>2.9</v>
      </c>
      <c r="I69" s="27">
        <f t="shared" ref="I69:S69" si="15">I68</f>
        <v>0.8</v>
      </c>
      <c r="J69" s="27">
        <f t="shared" si="15"/>
        <v>17</v>
      </c>
      <c r="K69" s="27">
        <f t="shared" si="15"/>
        <v>90</v>
      </c>
      <c r="L69" s="27">
        <f t="shared" si="15"/>
        <v>0.04</v>
      </c>
      <c r="M69" s="27">
        <f t="shared" si="15"/>
        <v>0</v>
      </c>
      <c r="N69" s="27">
        <f t="shared" si="15"/>
        <v>0</v>
      </c>
      <c r="O69" s="27">
        <f t="shared" si="15"/>
        <v>0.4</v>
      </c>
      <c r="P69" s="27">
        <f t="shared" si="15"/>
        <v>8.6999999999999993</v>
      </c>
      <c r="Q69" s="27">
        <f t="shared" si="15"/>
        <v>34.1</v>
      </c>
      <c r="R69" s="27">
        <f t="shared" si="15"/>
        <v>9.1</v>
      </c>
      <c r="S69" s="27">
        <f t="shared" si="15"/>
        <v>0.52</v>
      </c>
    </row>
    <row r="70" spans="1:19" x14ac:dyDescent="0.25">
      <c r="A70" s="37"/>
      <c r="B70" s="28"/>
      <c r="C70" s="28"/>
      <c r="D70" s="28"/>
      <c r="E70" s="28"/>
      <c r="F70" s="29"/>
      <c r="G70" s="119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</row>
    <row r="71" spans="1:19" x14ac:dyDescent="0.25">
      <c r="A71" s="37"/>
      <c r="B71" s="28"/>
      <c r="C71" s="28"/>
      <c r="D71" s="28"/>
      <c r="E71" s="52"/>
      <c r="F71" s="53" t="s">
        <v>5</v>
      </c>
      <c r="G71" s="119">
        <f t="shared" ref="G71:S71" si="16">((G58+G59+G66+G68)+(G63+G62+G66+G68))/2</f>
        <v>13.754999999999999</v>
      </c>
      <c r="H71" s="41">
        <f t="shared" si="16"/>
        <v>12.245000000000001</v>
      </c>
      <c r="I71" s="41">
        <f t="shared" si="16"/>
        <v>14.04</v>
      </c>
      <c r="J71" s="41">
        <f t="shared" si="16"/>
        <v>53.574999999999996</v>
      </c>
      <c r="K71" s="41">
        <f t="shared" si="16"/>
        <v>449</v>
      </c>
      <c r="L71" s="41">
        <f t="shared" si="16"/>
        <v>0.17299999999999999</v>
      </c>
      <c r="M71" s="41">
        <f t="shared" si="16"/>
        <v>3.31</v>
      </c>
      <c r="N71" s="41">
        <f t="shared" si="16"/>
        <v>35.1</v>
      </c>
      <c r="O71" s="41">
        <f t="shared" si="16"/>
        <v>1.9650000000000001</v>
      </c>
      <c r="P71" s="41">
        <f t="shared" si="16"/>
        <v>121.81</v>
      </c>
      <c r="Q71" s="41">
        <f t="shared" si="16"/>
        <v>211.20000000000002</v>
      </c>
      <c r="R71" s="41">
        <f t="shared" si="16"/>
        <v>50.95</v>
      </c>
      <c r="S71" s="41">
        <f t="shared" si="16"/>
        <v>2.7624999999999997</v>
      </c>
    </row>
    <row r="72" spans="1:19" x14ac:dyDescent="0.25">
      <c r="A72" s="51"/>
      <c r="B72" s="67" t="s">
        <v>31</v>
      </c>
      <c r="D72" s="28"/>
      <c r="E72" s="28"/>
      <c r="F72" s="53"/>
      <c r="G72" s="119"/>
      <c r="H72" s="54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</row>
    <row r="73" spans="1:19" x14ac:dyDescent="0.25">
      <c r="A73" s="51"/>
      <c r="B73" s="237" t="s">
        <v>66</v>
      </c>
      <c r="C73" s="237"/>
      <c r="D73" s="237"/>
      <c r="E73" s="237"/>
      <c r="F73" s="237"/>
      <c r="G73" s="119"/>
      <c r="H73" s="42"/>
      <c r="I73" s="42"/>
      <c r="J73" s="42"/>
      <c r="K73" s="42"/>
      <c r="L73" s="43"/>
      <c r="M73" s="43"/>
      <c r="N73" s="43"/>
      <c r="O73" s="43"/>
      <c r="P73" s="43"/>
      <c r="Q73" s="43"/>
      <c r="R73" s="43"/>
      <c r="S73" s="43"/>
    </row>
    <row r="74" spans="1:19" ht="15.75" customHeight="1" x14ac:dyDescent="0.25">
      <c r="A74" s="46" t="s">
        <v>41</v>
      </c>
      <c r="B74" s="44" t="s">
        <v>42</v>
      </c>
      <c r="C74" s="44"/>
      <c r="D74" s="44"/>
      <c r="E74" s="44"/>
      <c r="F74" s="47">
        <v>250</v>
      </c>
      <c r="G74" s="121">
        <v>5.71</v>
      </c>
      <c r="H74" s="26">
        <v>4.76</v>
      </c>
      <c r="I74" s="26">
        <v>6.79</v>
      </c>
      <c r="J74" s="26">
        <v>11.7</v>
      </c>
      <c r="K74" s="26">
        <v>137.32</v>
      </c>
      <c r="L74" s="26">
        <v>0.56000000000000005</v>
      </c>
      <c r="M74" s="26">
        <v>4.5999999999999996</v>
      </c>
      <c r="N74" s="26">
        <v>16.84</v>
      </c>
      <c r="O74" s="26">
        <v>1.29</v>
      </c>
      <c r="P74" s="26">
        <v>26.72</v>
      </c>
      <c r="Q74" s="26">
        <v>57.7</v>
      </c>
      <c r="R74" s="26">
        <v>20.28</v>
      </c>
      <c r="S74" s="26">
        <v>0.93</v>
      </c>
    </row>
    <row r="75" spans="1:19" s="11" customFormat="1" ht="14.25" customHeight="1" x14ac:dyDescent="0.25">
      <c r="A75" s="12" t="s">
        <v>24</v>
      </c>
      <c r="B75" s="8" t="s">
        <v>68</v>
      </c>
      <c r="C75" s="8"/>
      <c r="D75" s="8"/>
      <c r="E75" s="8"/>
      <c r="F75" s="9">
        <v>50</v>
      </c>
      <c r="G75" s="127">
        <v>4.4800000000000004</v>
      </c>
      <c r="H75" s="10">
        <v>2.23</v>
      </c>
      <c r="I75" s="10">
        <v>2.94</v>
      </c>
      <c r="J75" s="10">
        <v>22.3</v>
      </c>
      <c r="K75" s="10">
        <v>125</v>
      </c>
      <c r="L75" s="10">
        <v>0.02</v>
      </c>
      <c r="M75" s="10"/>
      <c r="N75" s="10">
        <v>3</v>
      </c>
      <c r="O75" s="10">
        <v>1.05</v>
      </c>
      <c r="P75" s="10">
        <v>8.6999999999999993</v>
      </c>
      <c r="Q75" s="10">
        <v>27</v>
      </c>
      <c r="R75" s="10">
        <v>6</v>
      </c>
      <c r="S75" s="10">
        <v>0.63</v>
      </c>
    </row>
    <row r="76" spans="1:19" s="6" customFormat="1" ht="14.25" customHeight="1" x14ac:dyDescent="0.25">
      <c r="A76" s="1"/>
      <c r="B76" s="2"/>
      <c r="C76" s="2"/>
      <c r="D76" s="2"/>
      <c r="E76" s="2"/>
      <c r="F76" s="3"/>
      <c r="G76" s="125"/>
      <c r="H76" s="13">
        <f>SUM(H74:H75)</f>
        <v>6.99</v>
      </c>
      <c r="I76" s="13">
        <f t="shared" ref="I76:S76" si="17">SUM(I74:I75)</f>
        <v>9.73</v>
      </c>
      <c r="J76" s="13">
        <f t="shared" si="17"/>
        <v>34</v>
      </c>
      <c r="K76" s="13">
        <f t="shared" si="17"/>
        <v>262.32</v>
      </c>
      <c r="L76" s="13">
        <f t="shared" si="17"/>
        <v>0.58000000000000007</v>
      </c>
      <c r="M76" s="13">
        <f t="shared" si="17"/>
        <v>4.5999999999999996</v>
      </c>
      <c r="N76" s="13">
        <f t="shared" si="17"/>
        <v>19.84</v>
      </c>
      <c r="O76" s="13">
        <f t="shared" si="17"/>
        <v>2.34</v>
      </c>
      <c r="P76" s="13">
        <f t="shared" si="17"/>
        <v>35.42</v>
      </c>
      <c r="Q76" s="13">
        <f t="shared" si="17"/>
        <v>84.7</v>
      </c>
      <c r="R76" s="13">
        <f t="shared" si="17"/>
        <v>26.28</v>
      </c>
      <c r="S76" s="13">
        <f t="shared" si="17"/>
        <v>1.56</v>
      </c>
    </row>
    <row r="77" spans="1:19" s="6" customFormat="1" ht="14.25" customHeight="1" x14ac:dyDescent="0.25">
      <c r="A77" s="1"/>
      <c r="B77" s="250" t="s">
        <v>83</v>
      </c>
      <c r="C77" s="250"/>
      <c r="D77" s="250"/>
      <c r="E77" s="250"/>
      <c r="F77" s="250"/>
      <c r="G77" s="250"/>
      <c r="H77" s="4"/>
      <c r="I77" s="4"/>
      <c r="J77" s="4"/>
      <c r="K77" s="4"/>
      <c r="L77" s="5"/>
      <c r="M77" s="5"/>
      <c r="N77" s="5"/>
      <c r="O77" s="5"/>
      <c r="P77" s="5"/>
      <c r="Q77" s="5"/>
      <c r="R77" s="5"/>
      <c r="S77" s="5"/>
    </row>
    <row r="78" spans="1:19" x14ac:dyDescent="0.25">
      <c r="A78" s="51"/>
      <c r="B78" s="250" t="s">
        <v>134</v>
      </c>
      <c r="C78" s="250"/>
      <c r="D78" s="250"/>
      <c r="E78" s="250"/>
      <c r="F78" s="250"/>
      <c r="G78" s="250"/>
      <c r="H78" s="27"/>
      <c r="I78" s="27"/>
      <c r="J78" s="27"/>
      <c r="K78" s="27"/>
      <c r="L78" s="43"/>
      <c r="M78" s="43"/>
      <c r="N78" s="43"/>
      <c r="O78" s="43"/>
      <c r="P78" s="43"/>
      <c r="Q78" s="43"/>
      <c r="R78" s="43"/>
      <c r="S78" s="43"/>
    </row>
    <row r="79" spans="1:19" s="6" customFormat="1" x14ac:dyDescent="0.25">
      <c r="A79" s="60" t="s">
        <v>82</v>
      </c>
      <c r="B79" s="6" t="s">
        <v>69</v>
      </c>
      <c r="F79" s="76" t="s">
        <v>10</v>
      </c>
      <c r="G79" s="119">
        <v>6.21</v>
      </c>
      <c r="H79" s="21">
        <v>6.28</v>
      </c>
      <c r="I79" s="21">
        <v>7.55</v>
      </c>
      <c r="J79" s="21">
        <v>25.6</v>
      </c>
      <c r="K79" s="21">
        <v>195</v>
      </c>
      <c r="L79" s="21">
        <v>0.14599999999999999</v>
      </c>
      <c r="M79" s="21">
        <v>0.25</v>
      </c>
      <c r="N79" s="21">
        <v>37.700000000000003</v>
      </c>
      <c r="O79" s="21">
        <v>0.68</v>
      </c>
      <c r="P79" s="21">
        <v>156.02000000000001</v>
      </c>
      <c r="Q79" s="21">
        <v>193.5</v>
      </c>
      <c r="R79" s="21">
        <v>55.7</v>
      </c>
      <c r="S79" s="21">
        <v>1.31</v>
      </c>
    </row>
    <row r="80" spans="1:19" s="11" customFormat="1" ht="14.25" customHeight="1" x14ac:dyDescent="0.25">
      <c r="A80" s="12" t="s">
        <v>24</v>
      </c>
      <c r="B80" s="8" t="s">
        <v>68</v>
      </c>
      <c r="C80" s="8"/>
      <c r="D80" s="8"/>
      <c r="E80" s="8"/>
      <c r="F80" s="9">
        <v>50</v>
      </c>
      <c r="G80" s="127">
        <v>4.4800000000000004</v>
      </c>
      <c r="H80" s="10">
        <v>2.23</v>
      </c>
      <c r="I80" s="10">
        <v>2.94</v>
      </c>
      <c r="J80" s="10">
        <v>22.3</v>
      </c>
      <c r="K80" s="10">
        <v>125</v>
      </c>
      <c r="L80" s="10">
        <v>0.02</v>
      </c>
      <c r="M80" s="10"/>
      <c r="N80" s="10">
        <v>3</v>
      </c>
      <c r="O80" s="10">
        <v>1.05</v>
      </c>
      <c r="P80" s="10">
        <v>8.6999999999999993</v>
      </c>
      <c r="Q80" s="10">
        <v>27</v>
      </c>
      <c r="R80" s="10">
        <v>6</v>
      </c>
      <c r="S80" s="10">
        <v>0.63</v>
      </c>
    </row>
    <row r="81" spans="1:19" x14ac:dyDescent="0.25">
      <c r="A81" s="51"/>
      <c r="B81" s="28"/>
      <c r="F81" s="29"/>
      <c r="G81" s="119"/>
      <c r="H81" s="27">
        <f>SUM(H79:H80)</f>
        <v>8.51</v>
      </c>
      <c r="I81" s="27">
        <f t="shared" ref="I81:S81" si="18">SUM(I79:I80)</f>
        <v>10.49</v>
      </c>
      <c r="J81" s="27">
        <f t="shared" si="18"/>
        <v>47.900000000000006</v>
      </c>
      <c r="K81" s="27">
        <f t="shared" si="18"/>
        <v>320</v>
      </c>
      <c r="L81" s="27">
        <f t="shared" si="18"/>
        <v>0.16599999999999998</v>
      </c>
      <c r="M81" s="27">
        <f t="shared" si="18"/>
        <v>0.25</v>
      </c>
      <c r="N81" s="27">
        <f t="shared" si="18"/>
        <v>40.700000000000003</v>
      </c>
      <c r="O81" s="27">
        <f t="shared" si="18"/>
        <v>1.73</v>
      </c>
      <c r="P81" s="27">
        <f t="shared" si="18"/>
        <v>164.72</v>
      </c>
      <c r="Q81" s="27">
        <f t="shared" si="18"/>
        <v>220.5</v>
      </c>
      <c r="R81" s="27">
        <f t="shared" si="18"/>
        <v>61.7</v>
      </c>
      <c r="S81" s="27">
        <f t="shared" si="18"/>
        <v>1.94</v>
      </c>
    </row>
    <row r="82" spans="1:19" ht="21" customHeight="1" x14ac:dyDescent="0.25">
      <c r="A82" s="51"/>
      <c r="B82" s="233" t="s">
        <v>20</v>
      </c>
      <c r="C82" s="233"/>
      <c r="D82" s="233"/>
      <c r="E82" s="233"/>
      <c r="F82" s="233"/>
      <c r="G82" s="119"/>
      <c r="H82" s="27"/>
      <c r="I82" s="27"/>
      <c r="J82" s="27"/>
      <c r="K82" s="27"/>
      <c r="L82" s="72"/>
      <c r="M82" s="72"/>
      <c r="N82" s="72"/>
      <c r="O82" s="72"/>
      <c r="P82" s="72"/>
      <c r="Q82" s="72"/>
      <c r="R82" s="72"/>
      <c r="S82" s="72"/>
    </row>
    <row r="83" spans="1:19" x14ac:dyDescent="0.25">
      <c r="A83" s="60" t="s">
        <v>39</v>
      </c>
      <c r="B83" s="236" t="s">
        <v>40</v>
      </c>
      <c r="C83" s="236"/>
      <c r="D83" s="236"/>
      <c r="E83" s="236"/>
      <c r="F83" s="29">
        <v>200</v>
      </c>
      <c r="G83" s="119">
        <v>3.09</v>
      </c>
      <c r="H83" s="42">
        <v>0.8</v>
      </c>
      <c r="I83" s="42"/>
      <c r="J83" s="42">
        <v>29.5</v>
      </c>
      <c r="K83" s="42">
        <v>116</v>
      </c>
      <c r="L83" s="42">
        <v>0.02</v>
      </c>
      <c r="M83" s="42">
        <v>0.8</v>
      </c>
      <c r="N83" s="42"/>
      <c r="O83" s="42">
        <v>1.1000000000000001</v>
      </c>
      <c r="P83" s="42">
        <v>32.6</v>
      </c>
      <c r="Q83" s="42">
        <v>29.2</v>
      </c>
      <c r="R83" s="42">
        <v>21</v>
      </c>
      <c r="S83" s="42">
        <v>1.2</v>
      </c>
    </row>
    <row r="84" spans="1:19" x14ac:dyDescent="0.25">
      <c r="A84" s="77"/>
      <c r="B84" s="28"/>
      <c r="C84" s="28"/>
      <c r="D84" s="28"/>
      <c r="E84" s="28"/>
      <c r="F84" s="29"/>
      <c r="G84" s="119"/>
      <c r="H84" s="27">
        <f>H83</f>
        <v>0.8</v>
      </c>
      <c r="I84" s="27">
        <f t="shared" ref="I84:S84" si="19">I83</f>
        <v>0</v>
      </c>
      <c r="J84" s="27">
        <f t="shared" si="19"/>
        <v>29.5</v>
      </c>
      <c r="K84" s="27">
        <f t="shared" si="19"/>
        <v>116</v>
      </c>
      <c r="L84" s="27">
        <f t="shared" si="19"/>
        <v>0.02</v>
      </c>
      <c r="M84" s="27">
        <f t="shared" si="19"/>
        <v>0.8</v>
      </c>
      <c r="N84" s="27">
        <f t="shared" si="19"/>
        <v>0</v>
      </c>
      <c r="O84" s="27">
        <f t="shared" si="19"/>
        <v>1.1000000000000001</v>
      </c>
      <c r="P84" s="27">
        <f t="shared" si="19"/>
        <v>32.6</v>
      </c>
      <c r="Q84" s="27">
        <f t="shared" si="19"/>
        <v>29.2</v>
      </c>
      <c r="R84" s="27">
        <f t="shared" si="19"/>
        <v>21</v>
      </c>
      <c r="S84" s="27">
        <f t="shared" si="19"/>
        <v>1.2</v>
      </c>
    </row>
    <row r="85" spans="1:19" x14ac:dyDescent="0.25">
      <c r="A85" s="77"/>
      <c r="B85" s="28"/>
      <c r="C85" s="28"/>
      <c r="D85" s="28"/>
      <c r="E85" s="28"/>
      <c r="F85" s="29"/>
      <c r="G85" s="119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</row>
    <row r="86" spans="1:19" x14ac:dyDescent="0.25">
      <c r="A86" s="40" t="s">
        <v>23</v>
      </c>
      <c r="B86" s="28" t="s">
        <v>4</v>
      </c>
      <c r="C86" s="28"/>
      <c r="D86" s="28"/>
      <c r="E86" s="28"/>
      <c r="F86" s="29" t="s">
        <v>43</v>
      </c>
      <c r="G86" s="119">
        <v>1.92</v>
      </c>
      <c r="H86" s="42">
        <v>2.9</v>
      </c>
      <c r="I86" s="42">
        <v>0.8</v>
      </c>
      <c r="J86" s="42">
        <v>17</v>
      </c>
      <c r="K86" s="42">
        <v>90</v>
      </c>
      <c r="L86" s="43">
        <v>0.04</v>
      </c>
      <c r="M86" s="43"/>
      <c r="N86" s="43"/>
      <c r="O86" s="43">
        <v>0.4</v>
      </c>
      <c r="P86" s="43">
        <v>8.6999999999999993</v>
      </c>
      <c r="Q86" s="43">
        <v>34.1</v>
      </c>
      <c r="R86" s="43">
        <v>9.1</v>
      </c>
      <c r="S86" s="43">
        <v>0.52</v>
      </c>
    </row>
    <row r="87" spans="1:19" x14ac:dyDescent="0.25">
      <c r="A87" s="40"/>
      <c r="B87" s="28"/>
      <c r="C87" s="28"/>
      <c r="D87" s="28"/>
      <c r="E87" s="28"/>
      <c r="F87" s="29"/>
      <c r="G87" s="119"/>
      <c r="H87" s="27">
        <f>H86</f>
        <v>2.9</v>
      </c>
      <c r="I87" s="27">
        <f t="shared" ref="I87:S87" si="20">I86</f>
        <v>0.8</v>
      </c>
      <c r="J87" s="27">
        <f t="shared" si="20"/>
        <v>17</v>
      </c>
      <c r="K87" s="27">
        <f t="shared" si="20"/>
        <v>90</v>
      </c>
      <c r="L87" s="27">
        <f t="shared" si="20"/>
        <v>0.04</v>
      </c>
      <c r="M87" s="27">
        <f t="shared" si="20"/>
        <v>0</v>
      </c>
      <c r="N87" s="27">
        <f t="shared" si="20"/>
        <v>0</v>
      </c>
      <c r="O87" s="27">
        <f t="shared" si="20"/>
        <v>0.4</v>
      </c>
      <c r="P87" s="27">
        <f t="shared" si="20"/>
        <v>8.6999999999999993</v>
      </c>
      <c r="Q87" s="27">
        <f t="shared" si="20"/>
        <v>34.1</v>
      </c>
      <c r="R87" s="27">
        <f t="shared" si="20"/>
        <v>9.1</v>
      </c>
      <c r="S87" s="27">
        <f t="shared" si="20"/>
        <v>0.52</v>
      </c>
    </row>
    <row r="88" spans="1:19" x14ac:dyDescent="0.25">
      <c r="A88" s="51"/>
      <c r="B88" s="28"/>
      <c r="C88" s="28"/>
      <c r="D88" s="28"/>
      <c r="E88" s="28"/>
      <c r="F88" s="29"/>
      <c r="G88" s="119"/>
      <c r="H88" s="42"/>
      <c r="I88" s="27"/>
      <c r="J88" s="27"/>
      <c r="K88" s="27"/>
      <c r="L88" s="43"/>
      <c r="M88" s="43"/>
      <c r="N88" s="43"/>
      <c r="O88" s="43"/>
      <c r="P88" s="43"/>
      <c r="Q88" s="43"/>
      <c r="R88" s="43"/>
      <c r="S88" s="43"/>
    </row>
    <row r="89" spans="1:19" x14ac:dyDescent="0.25">
      <c r="A89" s="51"/>
      <c r="B89" s="28"/>
      <c r="C89" s="28"/>
      <c r="D89" s="28"/>
      <c r="E89" s="52"/>
      <c r="F89" s="53" t="s">
        <v>5</v>
      </c>
      <c r="G89" s="130">
        <f>((G74+G75+G83+G86)+(G79+G80+G83+G86))/2</f>
        <v>15.450000000000001</v>
      </c>
      <c r="H89" s="78">
        <f t="shared" ref="H89:S89" si="21">((H74+H75+H83+H86)+(H79+H80+H83+H86))/2</f>
        <v>11.45</v>
      </c>
      <c r="I89" s="78">
        <f t="shared" si="21"/>
        <v>10.91</v>
      </c>
      <c r="J89" s="78">
        <f t="shared" si="21"/>
        <v>87.45</v>
      </c>
      <c r="K89" s="78">
        <f t="shared" si="21"/>
        <v>497.15999999999997</v>
      </c>
      <c r="L89" s="78">
        <f t="shared" si="21"/>
        <v>0.43300000000000005</v>
      </c>
      <c r="M89" s="78">
        <f t="shared" si="21"/>
        <v>3.2249999999999996</v>
      </c>
      <c r="N89" s="78">
        <f t="shared" si="21"/>
        <v>30.270000000000003</v>
      </c>
      <c r="O89" s="78">
        <f t="shared" si="21"/>
        <v>3.5350000000000001</v>
      </c>
      <c r="P89" s="78">
        <f t="shared" si="21"/>
        <v>141.37</v>
      </c>
      <c r="Q89" s="78">
        <f t="shared" si="21"/>
        <v>215.9</v>
      </c>
      <c r="R89" s="78">
        <f t="shared" si="21"/>
        <v>74.09</v>
      </c>
      <c r="S89" s="78">
        <f t="shared" si="21"/>
        <v>3.4699999999999998</v>
      </c>
    </row>
    <row r="90" spans="1:19" x14ac:dyDescent="0.25">
      <c r="A90" s="51"/>
      <c r="B90" s="28"/>
      <c r="C90" s="28"/>
      <c r="D90" s="28"/>
      <c r="E90" s="28"/>
      <c r="F90" s="79"/>
      <c r="G90" s="119"/>
      <c r="H90" s="42"/>
      <c r="I90" s="42"/>
      <c r="J90" s="42"/>
      <c r="K90" s="42"/>
      <c r="L90" s="55"/>
      <c r="M90" s="55"/>
      <c r="N90" s="55"/>
      <c r="O90" s="55"/>
      <c r="P90" s="55"/>
      <c r="Q90" s="55"/>
      <c r="R90" s="55"/>
      <c r="S90" s="55"/>
    </row>
    <row r="91" spans="1:19" ht="17.25" customHeight="1" x14ac:dyDescent="0.25">
      <c r="A91" s="51"/>
      <c r="B91" s="28"/>
      <c r="C91" s="28"/>
      <c r="D91" s="28"/>
      <c r="E91" s="28"/>
      <c r="F91" s="79"/>
      <c r="G91" s="119"/>
      <c r="H91" s="42"/>
      <c r="I91" s="42"/>
      <c r="J91" s="42"/>
      <c r="K91" s="42"/>
      <c r="L91" s="55"/>
      <c r="M91" s="55"/>
      <c r="N91" s="55"/>
      <c r="O91" s="55"/>
      <c r="P91" s="55"/>
      <c r="Q91" s="55"/>
      <c r="R91" s="55"/>
      <c r="S91" s="55"/>
    </row>
    <row r="92" spans="1:19" x14ac:dyDescent="0.25">
      <c r="A92" s="51"/>
      <c r="B92" s="67" t="s">
        <v>32</v>
      </c>
      <c r="D92" s="63"/>
      <c r="E92" s="28"/>
      <c r="F92" s="28"/>
      <c r="H92" s="68"/>
      <c r="I92" s="54"/>
      <c r="J92" s="54"/>
      <c r="K92" s="27"/>
      <c r="L92" s="55"/>
      <c r="M92" s="55"/>
      <c r="N92" s="55"/>
      <c r="O92" s="55"/>
      <c r="P92" s="55"/>
      <c r="Q92" s="55"/>
      <c r="R92" s="55"/>
      <c r="S92" s="55"/>
    </row>
    <row r="93" spans="1:19" x14ac:dyDescent="0.25">
      <c r="A93" s="51"/>
      <c r="B93" s="237" t="s">
        <v>72</v>
      </c>
      <c r="C93" s="237"/>
      <c r="D93" s="237"/>
      <c r="E93" s="237"/>
      <c r="F93" s="237"/>
      <c r="G93" s="119"/>
      <c r="H93" s="42"/>
      <c r="I93" s="42"/>
      <c r="J93" s="42"/>
      <c r="K93" s="42"/>
      <c r="L93" s="43"/>
      <c r="M93" s="43"/>
      <c r="N93" s="43"/>
      <c r="O93" s="43"/>
      <c r="P93" s="43"/>
      <c r="Q93" s="43"/>
      <c r="R93" s="43"/>
      <c r="S93" s="43"/>
    </row>
    <row r="94" spans="1:19" s="28" customFormat="1" x14ac:dyDescent="0.25">
      <c r="A94" s="60" t="s">
        <v>50</v>
      </c>
      <c r="B94" s="28" t="s">
        <v>51</v>
      </c>
      <c r="F94" s="47" t="s">
        <v>52</v>
      </c>
      <c r="G94" s="128">
        <v>5.83</v>
      </c>
      <c r="H94" s="26">
        <v>2.2799999999999998</v>
      </c>
      <c r="I94" s="26">
        <v>5</v>
      </c>
      <c r="J94" s="26">
        <v>15.6</v>
      </c>
      <c r="K94" s="26">
        <v>118</v>
      </c>
      <c r="L94" s="26">
        <v>0.08</v>
      </c>
      <c r="M94" s="26">
        <v>6.7</v>
      </c>
      <c r="N94" s="26">
        <v>21.8</v>
      </c>
      <c r="O94" s="26">
        <v>0.28000000000000003</v>
      </c>
      <c r="P94" s="26">
        <v>18.8</v>
      </c>
      <c r="Q94" s="26">
        <v>65.3</v>
      </c>
      <c r="R94" s="26">
        <v>22.7</v>
      </c>
      <c r="S94" s="26">
        <v>0.86</v>
      </c>
    </row>
    <row r="95" spans="1:19" s="6" customFormat="1" ht="14.25" customHeight="1" x14ac:dyDescent="0.25">
      <c r="A95" s="1" t="s">
        <v>24</v>
      </c>
      <c r="B95" s="2" t="s">
        <v>67</v>
      </c>
      <c r="C95" s="2"/>
      <c r="D95" s="2"/>
      <c r="E95" s="2"/>
      <c r="F95" s="3">
        <v>40</v>
      </c>
      <c r="G95" s="125">
        <v>3.31</v>
      </c>
      <c r="H95" s="4">
        <v>1.26</v>
      </c>
      <c r="I95" s="4">
        <v>1.48</v>
      </c>
      <c r="J95" s="4">
        <v>34.76</v>
      </c>
      <c r="K95" s="4">
        <v>160</v>
      </c>
      <c r="L95" s="5">
        <v>1.2999999999999999E-2</v>
      </c>
      <c r="M95" s="5"/>
      <c r="N95" s="5">
        <v>0.9</v>
      </c>
      <c r="O95" s="5">
        <v>0.32</v>
      </c>
      <c r="P95" s="5">
        <v>7.2</v>
      </c>
      <c r="Q95" s="5">
        <v>16.2</v>
      </c>
      <c r="R95" s="5">
        <v>4.5</v>
      </c>
      <c r="S95" s="5">
        <v>0.68</v>
      </c>
    </row>
    <row r="96" spans="1:19" x14ac:dyDescent="0.25">
      <c r="A96" s="51"/>
      <c r="B96" s="28"/>
      <c r="C96" s="28"/>
      <c r="D96" s="28"/>
      <c r="E96" s="79"/>
      <c r="F96" s="79"/>
      <c r="G96" s="119"/>
      <c r="H96" s="72">
        <f>SUM(H94)</f>
        <v>2.2799999999999998</v>
      </c>
      <c r="I96" s="72">
        <f t="shared" ref="I96:S96" si="22">SUM(I94)</f>
        <v>5</v>
      </c>
      <c r="J96" s="72">
        <f t="shared" si="22"/>
        <v>15.6</v>
      </c>
      <c r="K96" s="72">
        <f t="shared" si="22"/>
        <v>118</v>
      </c>
      <c r="L96" s="72">
        <f t="shared" si="22"/>
        <v>0.08</v>
      </c>
      <c r="M96" s="72">
        <f t="shared" si="22"/>
        <v>6.7</v>
      </c>
      <c r="N96" s="72">
        <f t="shared" si="22"/>
        <v>21.8</v>
      </c>
      <c r="O96" s="72">
        <f t="shared" si="22"/>
        <v>0.28000000000000003</v>
      </c>
      <c r="P96" s="72">
        <f t="shared" si="22"/>
        <v>18.8</v>
      </c>
      <c r="Q96" s="72">
        <f t="shared" si="22"/>
        <v>65.3</v>
      </c>
      <c r="R96" s="72">
        <f t="shared" si="22"/>
        <v>22.7</v>
      </c>
      <c r="S96" s="72">
        <f t="shared" si="22"/>
        <v>0.86</v>
      </c>
    </row>
    <row r="97" spans="1:19" x14ac:dyDescent="0.25">
      <c r="A97" s="51"/>
      <c r="B97" s="233" t="s">
        <v>70</v>
      </c>
      <c r="C97" s="233"/>
      <c r="D97" s="233"/>
      <c r="E97" s="233"/>
      <c r="F97" s="233"/>
      <c r="G97" s="233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</row>
    <row r="98" spans="1:19" x14ac:dyDescent="0.25">
      <c r="A98" s="51"/>
      <c r="B98" s="250" t="s">
        <v>134</v>
      </c>
      <c r="C98" s="250"/>
      <c r="D98" s="250"/>
      <c r="E98" s="250"/>
      <c r="F98" s="250"/>
      <c r="G98" s="250"/>
      <c r="H98" s="27"/>
      <c r="I98" s="27"/>
      <c r="J98" s="27"/>
      <c r="K98" s="27"/>
      <c r="L98" s="43"/>
      <c r="M98" s="43"/>
      <c r="N98" s="43"/>
      <c r="O98" s="43"/>
      <c r="P98" s="43"/>
      <c r="Q98" s="43"/>
      <c r="R98" s="43"/>
      <c r="S98" s="43"/>
    </row>
    <row r="99" spans="1:19" s="6" customFormat="1" ht="14.25" customHeight="1" x14ac:dyDescent="0.25">
      <c r="A99" s="80" t="s">
        <v>82</v>
      </c>
      <c r="B99" s="81" t="s">
        <v>57</v>
      </c>
      <c r="C99" s="81"/>
      <c r="D99" s="82"/>
      <c r="E99" s="82"/>
      <c r="F99" s="16" t="s">
        <v>10</v>
      </c>
      <c r="G99" s="125">
        <v>6.01</v>
      </c>
      <c r="H99" s="4">
        <v>6.19</v>
      </c>
      <c r="I99" s="4">
        <v>7.12</v>
      </c>
      <c r="J99" s="4">
        <v>28.18</v>
      </c>
      <c r="K99" s="83">
        <v>202.5</v>
      </c>
      <c r="L99" s="4">
        <v>0.158</v>
      </c>
      <c r="M99" s="76">
        <v>0.23</v>
      </c>
      <c r="N99" s="76">
        <v>35</v>
      </c>
      <c r="O99" s="76">
        <v>0.248</v>
      </c>
      <c r="P99" s="76">
        <v>140.41999999999999</v>
      </c>
      <c r="Q99" s="76">
        <v>179.3</v>
      </c>
      <c r="R99" s="76">
        <v>48.1</v>
      </c>
      <c r="S99" s="76">
        <v>1.2829999999999999</v>
      </c>
    </row>
    <row r="100" spans="1:19" s="6" customFormat="1" ht="14.25" customHeight="1" x14ac:dyDescent="0.25">
      <c r="A100" s="1" t="s">
        <v>24</v>
      </c>
      <c r="B100" s="2" t="s">
        <v>67</v>
      </c>
      <c r="C100" s="2"/>
      <c r="D100" s="2"/>
      <c r="E100" s="2"/>
      <c r="F100" s="3">
        <v>40</v>
      </c>
      <c r="G100" s="125">
        <v>3.31</v>
      </c>
      <c r="H100" s="4">
        <v>1.26</v>
      </c>
      <c r="I100" s="4">
        <v>1.48</v>
      </c>
      <c r="J100" s="4">
        <v>34.76</v>
      </c>
      <c r="K100" s="4">
        <v>160</v>
      </c>
      <c r="L100" s="5">
        <v>1.2999999999999999E-2</v>
      </c>
      <c r="M100" s="5"/>
      <c r="N100" s="5">
        <v>0.9</v>
      </c>
      <c r="O100" s="5">
        <v>0.32</v>
      </c>
      <c r="P100" s="5">
        <v>7.2</v>
      </c>
      <c r="Q100" s="5">
        <v>16.2</v>
      </c>
      <c r="R100" s="5">
        <v>4.5</v>
      </c>
      <c r="S100" s="5">
        <v>0.68</v>
      </c>
    </row>
    <row r="101" spans="1:19" x14ac:dyDescent="0.25">
      <c r="A101" s="50"/>
      <c r="B101" s="44"/>
      <c r="C101" s="44"/>
      <c r="D101" s="44"/>
      <c r="E101" s="44"/>
      <c r="F101" s="29"/>
      <c r="G101" s="119"/>
      <c r="H101" s="27">
        <f>SUM(H99:H100)</f>
        <v>7.45</v>
      </c>
      <c r="I101" s="27">
        <f t="shared" ref="I101:S101" si="23">SUM(I99:I100)</f>
        <v>8.6</v>
      </c>
      <c r="J101" s="27">
        <f t="shared" si="23"/>
        <v>62.94</v>
      </c>
      <c r="K101" s="27">
        <f t="shared" si="23"/>
        <v>362.5</v>
      </c>
      <c r="L101" s="27">
        <f t="shared" si="23"/>
        <v>0.17100000000000001</v>
      </c>
      <c r="M101" s="27">
        <f t="shared" si="23"/>
        <v>0.23</v>
      </c>
      <c r="N101" s="27">
        <f t="shared" si="23"/>
        <v>35.9</v>
      </c>
      <c r="O101" s="27">
        <f t="shared" si="23"/>
        <v>0.56800000000000006</v>
      </c>
      <c r="P101" s="27">
        <f t="shared" si="23"/>
        <v>147.61999999999998</v>
      </c>
      <c r="Q101" s="27">
        <f t="shared" si="23"/>
        <v>195.5</v>
      </c>
      <c r="R101" s="27">
        <f t="shared" si="23"/>
        <v>52.6</v>
      </c>
      <c r="S101" s="27">
        <f t="shared" si="23"/>
        <v>1.9630000000000001</v>
      </c>
    </row>
    <row r="102" spans="1:19" x14ac:dyDescent="0.25">
      <c r="A102" s="60"/>
      <c r="B102" s="44"/>
      <c r="C102" s="44"/>
      <c r="D102" s="44"/>
      <c r="E102" s="44"/>
      <c r="F102" s="29"/>
      <c r="G102" s="119"/>
      <c r="H102" s="42"/>
      <c r="I102" s="42"/>
      <c r="J102" s="42"/>
      <c r="K102" s="42"/>
      <c r="L102" s="43"/>
      <c r="M102" s="43"/>
      <c r="N102" s="43"/>
      <c r="O102" s="43"/>
      <c r="P102" s="43"/>
      <c r="Q102" s="43"/>
      <c r="R102" s="43"/>
      <c r="S102" s="43"/>
    </row>
    <row r="103" spans="1:19" x14ac:dyDescent="0.25">
      <c r="A103" s="51"/>
      <c r="B103" s="28"/>
      <c r="C103" s="63" t="s">
        <v>20</v>
      </c>
      <c r="D103" s="63"/>
      <c r="E103" s="28"/>
      <c r="F103" s="79"/>
      <c r="G103" s="129"/>
      <c r="H103" s="42"/>
      <c r="I103" s="27"/>
      <c r="J103" s="27"/>
      <c r="K103" s="27"/>
      <c r="L103" s="43"/>
      <c r="M103" s="43"/>
      <c r="N103" s="43"/>
      <c r="O103" s="43"/>
      <c r="P103" s="43"/>
      <c r="Q103" s="43"/>
      <c r="R103" s="43"/>
      <c r="S103" s="43"/>
    </row>
    <row r="104" spans="1:19" ht="16.5" customHeight="1" x14ac:dyDescent="0.25">
      <c r="A104" s="40" t="s">
        <v>34</v>
      </c>
      <c r="B104" s="234" t="s">
        <v>37</v>
      </c>
      <c r="C104" s="234"/>
      <c r="D104" s="234"/>
      <c r="E104" s="234"/>
      <c r="F104" s="29" t="s">
        <v>21</v>
      </c>
      <c r="G104" s="119">
        <v>0.79</v>
      </c>
      <c r="H104" s="42">
        <v>0.46</v>
      </c>
      <c r="I104" s="42">
        <v>0.02</v>
      </c>
      <c r="J104" s="42">
        <v>16.25</v>
      </c>
      <c r="K104" s="42">
        <v>67</v>
      </c>
      <c r="L104" s="43">
        <v>0</v>
      </c>
      <c r="M104" s="43">
        <v>0</v>
      </c>
      <c r="N104" s="43">
        <v>0</v>
      </c>
      <c r="O104" s="43">
        <v>0</v>
      </c>
      <c r="P104" s="43">
        <v>0.4</v>
      </c>
      <c r="Q104" s="43">
        <v>0</v>
      </c>
      <c r="R104" s="43">
        <v>0</v>
      </c>
      <c r="S104" s="43">
        <v>0.4</v>
      </c>
    </row>
    <row r="105" spans="1:19" ht="18.75" customHeight="1" x14ac:dyDescent="0.25">
      <c r="A105" s="40"/>
      <c r="B105" s="28"/>
      <c r="C105" s="28"/>
      <c r="D105" s="28"/>
      <c r="E105" s="28"/>
      <c r="F105" s="63"/>
      <c r="G105" s="119"/>
      <c r="H105" s="27">
        <f>SUM(H104)</f>
        <v>0.46</v>
      </c>
      <c r="I105" s="27"/>
      <c r="J105" s="27">
        <f>SUM(J104)</f>
        <v>16.25</v>
      </c>
      <c r="K105" s="27">
        <f>SUM(K104)</f>
        <v>67</v>
      </c>
      <c r="L105" s="72">
        <f>SUM(L104)</f>
        <v>0</v>
      </c>
      <c r="M105" s="27">
        <f>SUM(M104)</f>
        <v>0</v>
      </c>
      <c r="N105" s="72"/>
      <c r="O105" s="72">
        <f>SUM(O104)</f>
        <v>0</v>
      </c>
      <c r="P105" s="72">
        <f>SUM(P104)</f>
        <v>0.4</v>
      </c>
      <c r="Q105" s="72">
        <f>SUM(Q104)</f>
        <v>0</v>
      </c>
      <c r="R105" s="72">
        <f>SUM(R104)</f>
        <v>0</v>
      </c>
      <c r="S105" s="72">
        <f>SUM(S104)</f>
        <v>0.4</v>
      </c>
    </row>
    <row r="106" spans="1:19" x14ac:dyDescent="0.25">
      <c r="A106" s="40" t="s">
        <v>23</v>
      </c>
      <c r="B106" s="28" t="s">
        <v>4</v>
      </c>
      <c r="C106" s="28"/>
      <c r="D106" s="28"/>
      <c r="E106" s="28"/>
      <c r="F106" s="29" t="s">
        <v>43</v>
      </c>
      <c r="G106" s="119">
        <v>1.92</v>
      </c>
      <c r="H106" s="42">
        <v>2.9</v>
      </c>
      <c r="I106" s="42">
        <v>0.8</v>
      </c>
      <c r="J106" s="42">
        <v>17</v>
      </c>
      <c r="K106" s="42">
        <v>90</v>
      </c>
      <c r="L106" s="43">
        <v>0.04</v>
      </c>
      <c r="M106" s="43"/>
      <c r="N106" s="43"/>
      <c r="O106" s="43">
        <v>0.4</v>
      </c>
      <c r="P106" s="43">
        <v>8.6999999999999993</v>
      </c>
      <c r="Q106" s="43">
        <v>34.1</v>
      </c>
      <c r="R106" s="43">
        <v>9.1</v>
      </c>
      <c r="S106" s="43">
        <v>0.52</v>
      </c>
    </row>
    <row r="107" spans="1:19" x14ac:dyDescent="0.25">
      <c r="A107" s="51"/>
      <c r="B107" s="28"/>
      <c r="C107" s="28"/>
      <c r="D107" s="28"/>
      <c r="E107" s="28"/>
      <c r="F107" s="29"/>
      <c r="G107" s="119"/>
      <c r="H107" s="27">
        <f>H106</f>
        <v>2.9</v>
      </c>
      <c r="I107" s="27">
        <f t="shared" ref="I107:S107" si="24">I106</f>
        <v>0.8</v>
      </c>
      <c r="J107" s="27">
        <f t="shared" si="24"/>
        <v>17</v>
      </c>
      <c r="K107" s="27">
        <f t="shared" si="24"/>
        <v>90</v>
      </c>
      <c r="L107" s="27">
        <f t="shared" si="24"/>
        <v>0.04</v>
      </c>
      <c r="M107" s="27">
        <f t="shared" si="24"/>
        <v>0</v>
      </c>
      <c r="N107" s="27">
        <f t="shared" si="24"/>
        <v>0</v>
      </c>
      <c r="O107" s="27">
        <f t="shared" si="24"/>
        <v>0.4</v>
      </c>
      <c r="P107" s="27">
        <f t="shared" si="24"/>
        <v>8.6999999999999993</v>
      </c>
      <c r="Q107" s="27">
        <f t="shared" si="24"/>
        <v>34.1</v>
      </c>
      <c r="R107" s="27">
        <f t="shared" si="24"/>
        <v>9.1</v>
      </c>
      <c r="S107" s="27">
        <f t="shared" si="24"/>
        <v>0.52</v>
      </c>
    </row>
    <row r="108" spans="1:19" x14ac:dyDescent="0.25">
      <c r="A108" s="51"/>
      <c r="B108" s="28"/>
      <c r="C108" s="28"/>
      <c r="D108" s="28"/>
      <c r="E108" s="28"/>
      <c r="F108" s="29"/>
      <c r="G108" s="119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</row>
    <row r="109" spans="1:19" x14ac:dyDescent="0.25">
      <c r="A109" s="51"/>
      <c r="E109" s="52"/>
      <c r="F109" s="53" t="s">
        <v>5</v>
      </c>
      <c r="G109" s="119">
        <f>((G94+G95+G104+G106)+(G99+G100+G104+G106))/2</f>
        <v>11.94</v>
      </c>
      <c r="H109" s="41">
        <f t="shared" ref="H109:S109" si="25">((H94+H95+H104+H106)+(H99+H100+H104+H106))/2</f>
        <v>8.8550000000000004</v>
      </c>
      <c r="I109" s="41">
        <f t="shared" si="25"/>
        <v>8.36</v>
      </c>
      <c r="J109" s="41">
        <f t="shared" si="25"/>
        <v>89.9</v>
      </c>
      <c r="K109" s="41">
        <f t="shared" si="25"/>
        <v>477.25</v>
      </c>
      <c r="L109" s="41">
        <f t="shared" si="25"/>
        <v>0.17200000000000001</v>
      </c>
      <c r="M109" s="41">
        <f t="shared" si="25"/>
        <v>3.4650000000000003</v>
      </c>
      <c r="N109" s="41">
        <f t="shared" si="25"/>
        <v>29.299999999999997</v>
      </c>
      <c r="O109" s="41">
        <f t="shared" si="25"/>
        <v>0.98399999999999999</v>
      </c>
      <c r="P109" s="41">
        <f t="shared" si="25"/>
        <v>95.909999999999982</v>
      </c>
      <c r="Q109" s="41">
        <f t="shared" si="25"/>
        <v>172.6</v>
      </c>
      <c r="R109" s="41">
        <f t="shared" si="25"/>
        <v>49</v>
      </c>
      <c r="S109" s="41">
        <f t="shared" si="25"/>
        <v>2.6715</v>
      </c>
    </row>
    <row r="110" spans="1:19" x14ac:dyDescent="0.25">
      <c r="B110" s="28"/>
      <c r="C110" s="28"/>
      <c r="D110" s="63"/>
      <c r="E110" s="28"/>
      <c r="F110" s="52"/>
      <c r="G110" s="129"/>
      <c r="H110" s="29"/>
      <c r="I110" s="42"/>
      <c r="J110" s="29"/>
      <c r="K110" s="42"/>
    </row>
    <row r="111" spans="1:19" s="85" customFormat="1" x14ac:dyDescent="0.25">
      <c r="A111" s="84"/>
      <c r="B111" s="85" t="s">
        <v>81</v>
      </c>
      <c r="G111" s="119">
        <f>(G109+G89+G71+G55+G38+G21)/6</f>
        <v>14.682499999999999</v>
      </c>
      <c r="H111" s="41">
        <f t="shared" ref="H111:S111" si="26">H109+H89+H71+H55+H38+H21</f>
        <v>67.86</v>
      </c>
      <c r="I111" s="41">
        <f t="shared" si="26"/>
        <v>64.045000000000002</v>
      </c>
      <c r="J111" s="41">
        <f t="shared" si="26"/>
        <v>501.35499999999996</v>
      </c>
      <c r="K111" s="41">
        <f t="shared" si="26"/>
        <v>2944.31</v>
      </c>
      <c r="L111" s="41">
        <f t="shared" si="26"/>
        <v>1.2635000000000001</v>
      </c>
      <c r="M111" s="41">
        <f t="shared" si="26"/>
        <v>18.149999999999999</v>
      </c>
      <c r="N111" s="41">
        <f t="shared" si="26"/>
        <v>198.74</v>
      </c>
      <c r="O111" s="41">
        <f t="shared" si="26"/>
        <v>11.661999999999999</v>
      </c>
      <c r="P111" s="41">
        <f t="shared" si="26"/>
        <v>944.95499999999993</v>
      </c>
      <c r="Q111" s="41">
        <f t="shared" si="26"/>
        <v>1345.9650000000001</v>
      </c>
      <c r="R111" s="41">
        <f t="shared" si="26"/>
        <v>413.55</v>
      </c>
      <c r="S111" s="41">
        <f t="shared" si="26"/>
        <v>43.730499999999999</v>
      </c>
    </row>
    <row r="112" spans="1:19" x14ac:dyDescent="0.25">
      <c r="A112" s="32"/>
      <c r="B112" s="239" t="s">
        <v>46</v>
      </c>
      <c r="C112" s="240"/>
      <c r="D112" s="240"/>
      <c r="E112" s="240"/>
      <c r="F112" s="240"/>
      <c r="G112" s="240"/>
      <c r="H112" s="240"/>
      <c r="I112" s="240"/>
      <c r="J112" s="240"/>
      <c r="K112" s="240"/>
      <c r="L112" s="240"/>
    </row>
    <row r="113" spans="1:20" x14ac:dyDescent="0.25">
      <c r="A113" s="32"/>
      <c r="B113" s="239" t="s">
        <v>59</v>
      </c>
      <c r="C113" s="239"/>
      <c r="D113" s="239"/>
      <c r="E113" s="239"/>
      <c r="F113" s="239"/>
      <c r="G113" s="239"/>
      <c r="H113" s="239"/>
      <c r="I113" s="239"/>
      <c r="J113" s="239"/>
      <c r="K113" s="239"/>
      <c r="L113" s="239"/>
    </row>
    <row r="114" spans="1:20" x14ac:dyDescent="0.25">
      <c r="A114" s="32"/>
      <c r="B114" s="239" t="s">
        <v>58</v>
      </c>
      <c r="C114" s="239"/>
      <c r="D114" s="239"/>
      <c r="E114" s="239"/>
      <c r="F114" s="239"/>
      <c r="G114" s="239"/>
      <c r="H114" s="239"/>
      <c r="I114" s="239"/>
      <c r="J114" s="239"/>
      <c r="K114" s="239"/>
      <c r="L114" s="239"/>
    </row>
    <row r="115" spans="1:20" x14ac:dyDescent="0.25">
      <c r="A115" s="32"/>
      <c r="B115" s="241" t="s">
        <v>47</v>
      </c>
      <c r="C115" s="241"/>
      <c r="D115" s="241"/>
      <c r="E115" s="241"/>
      <c r="F115" s="241"/>
      <c r="G115" s="241"/>
      <c r="H115" s="241"/>
      <c r="I115" s="241"/>
      <c r="J115" s="241"/>
      <c r="K115" s="241"/>
      <c r="L115" s="241"/>
    </row>
    <row r="116" spans="1:20" x14ac:dyDescent="0.25">
      <c r="A116" s="86" t="s">
        <v>84</v>
      </c>
      <c r="B116" s="87"/>
      <c r="C116" s="87"/>
      <c r="D116" s="87"/>
      <c r="E116" s="87"/>
      <c r="F116" s="87"/>
      <c r="G116" s="123"/>
      <c r="H116" s="87"/>
      <c r="I116" s="87"/>
      <c r="J116" s="87"/>
      <c r="K116" s="87"/>
      <c r="L116" s="87"/>
    </row>
    <row r="117" spans="1:20" x14ac:dyDescent="0.25">
      <c r="A117" s="28"/>
      <c r="B117" s="67" t="s">
        <v>85</v>
      </c>
      <c r="C117" s="28"/>
      <c r="D117" s="28"/>
      <c r="E117" s="28"/>
      <c r="F117" s="30"/>
      <c r="G117" s="119"/>
      <c r="H117" s="63"/>
    </row>
    <row r="118" spans="1:20" x14ac:dyDescent="0.25">
      <c r="A118" s="28"/>
      <c r="B118" s="63"/>
      <c r="C118" s="28"/>
      <c r="D118" s="28"/>
      <c r="E118" s="28"/>
      <c r="F118" s="30"/>
      <c r="G118" s="119"/>
      <c r="H118" s="63"/>
    </row>
    <row r="119" spans="1:20" ht="31.5" x14ac:dyDescent="0.25">
      <c r="A119" s="88" t="s">
        <v>86</v>
      </c>
      <c r="B119" s="89" t="s">
        <v>0</v>
      </c>
      <c r="C119" s="89"/>
      <c r="D119" s="89"/>
      <c r="E119" s="63"/>
      <c r="F119" s="38" t="s">
        <v>1</v>
      </c>
      <c r="G119" s="118" t="s">
        <v>2</v>
      </c>
      <c r="H119" s="39" t="s">
        <v>6</v>
      </c>
      <c r="I119" s="39" t="s">
        <v>7</v>
      </c>
      <c r="J119" s="39" t="s">
        <v>8</v>
      </c>
      <c r="K119" s="39" t="s">
        <v>9</v>
      </c>
      <c r="L119" s="39" t="s">
        <v>11</v>
      </c>
      <c r="M119" s="39" t="s">
        <v>12</v>
      </c>
      <c r="N119" s="39" t="s">
        <v>13</v>
      </c>
      <c r="O119" s="39" t="s">
        <v>14</v>
      </c>
      <c r="P119" s="39" t="s">
        <v>15</v>
      </c>
      <c r="Q119" s="39" t="s">
        <v>16</v>
      </c>
      <c r="R119" s="39" t="s">
        <v>17</v>
      </c>
      <c r="S119" s="39" t="s">
        <v>18</v>
      </c>
    </row>
    <row r="120" spans="1:20" x14ac:dyDescent="0.25">
      <c r="A120" s="47"/>
      <c r="B120" s="233" t="s">
        <v>87</v>
      </c>
      <c r="C120" s="233"/>
      <c r="D120" s="233"/>
      <c r="E120" s="233"/>
      <c r="F120" s="233"/>
      <c r="G120" s="131"/>
      <c r="H120" s="42"/>
      <c r="I120" s="42"/>
      <c r="J120" s="42"/>
      <c r="K120" s="42"/>
      <c r="L120" s="43"/>
      <c r="M120" s="43"/>
      <c r="N120" s="43"/>
      <c r="O120" s="43"/>
      <c r="P120" s="43"/>
      <c r="Q120" s="43"/>
      <c r="R120" s="43"/>
      <c r="S120" s="43"/>
      <c r="T120" s="55"/>
    </row>
    <row r="121" spans="1:20" x14ac:dyDescent="0.25">
      <c r="A121" s="91" t="s">
        <v>49</v>
      </c>
      <c r="B121" s="28" t="s">
        <v>88</v>
      </c>
      <c r="C121" s="28"/>
      <c r="D121" s="28"/>
      <c r="E121" s="28"/>
      <c r="F121" s="29">
        <v>250</v>
      </c>
      <c r="G121" s="132">
        <v>5.09</v>
      </c>
      <c r="H121" s="92">
        <v>3.55</v>
      </c>
      <c r="I121" s="92">
        <v>4.59</v>
      </c>
      <c r="J121" s="92">
        <v>18.79</v>
      </c>
      <c r="K121" s="92">
        <v>144</v>
      </c>
      <c r="L121" s="93">
        <v>0.11</v>
      </c>
      <c r="M121" s="93">
        <v>5.75</v>
      </c>
      <c r="N121" s="93">
        <v>21.05</v>
      </c>
      <c r="O121" s="93">
        <v>1.62</v>
      </c>
      <c r="P121" s="93">
        <v>33.4</v>
      </c>
      <c r="Q121" s="93">
        <v>72.22</v>
      </c>
      <c r="R121" s="93">
        <v>25.35</v>
      </c>
      <c r="S121" s="93">
        <v>1.17</v>
      </c>
      <c r="T121" s="28"/>
    </row>
    <row r="122" spans="1:20" x14ac:dyDescent="0.25">
      <c r="A122" s="14" t="s">
        <v>131</v>
      </c>
      <c r="B122" s="2" t="s">
        <v>89</v>
      </c>
      <c r="C122" s="15"/>
      <c r="D122" s="15"/>
      <c r="E122" s="15"/>
      <c r="F122" s="16">
        <v>50</v>
      </c>
      <c r="G122" s="133">
        <v>3.93</v>
      </c>
      <c r="H122" s="4">
        <v>3.6</v>
      </c>
      <c r="I122" s="4">
        <v>7.4</v>
      </c>
      <c r="J122" s="4">
        <v>28.1</v>
      </c>
      <c r="K122" s="4">
        <v>194</v>
      </c>
      <c r="L122" s="5">
        <v>0.06</v>
      </c>
      <c r="M122" s="5"/>
      <c r="N122" s="5">
        <v>9</v>
      </c>
      <c r="O122" s="5">
        <v>2</v>
      </c>
      <c r="P122" s="5">
        <v>16</v>
      </c>
      <c r="Q122" s="5">
        <v>44</v>
      </c>
      <c r="R122" s="5">
        <v>6</v>
      </c>
      <c r="S122" s="5">
        <v>0.6</v>
      </c>
      <c r="T122" s="6"/>
    </row>
    <row r="123" spans="1:20" x14ac:dyDescent="0.25">
      <c r="A123" s="47"/>
      <c r="B123" s="237" t="s">
        <v>63</v>
      </c>
      <c r="C123" s="237"/>
      <c r="D123" s="237"/>
      <c r="E123" s="237"/>
      <c r="F123" s="237"/>
      <c r="G123" s="131"/>
      <c r="H123" s="27">
        <f>SUM(H121:H122)</f>
        <v>7.15</v>
      </c>
      <c r="I123" s="27">
        <f t="shared" ref="I123:S123" si="27">SUM(I121:I122)</f>
        <v>11.99</v>
      </c>
      <c r="J123" s="27">
        <f t="shared" si="27"/>
        <v>46.89</v>
      </c>
      <c r="K123" s="27">
        <f t="shared" si="27"/>
        <v>338</v>
      </c>
      <c r="L123" s="27">
        <f t="shared" si="27"/>
        <v>0.16999999999999998</v>
      </c>
      <c r="M123" s="27">
        <f t="shared" si="27"/>
        <v>5.75</v>
      </c>
      <c r="N123" s="27">
        <f t="shared" si="27"/>
        <v>30.05</v>
      </c>
      <c r="O123" s="27">
        <f t="shared" si="27"/>
        <v>3.62</v>
      </c>
      <c r="P123" s="27">
        <f t="shared" si="27"/>
        <v>49.4</v>
      </c>
      <c r="Q123" s="27">
        <f t="shared" si="27"/>
        <v>116.22</v>
      </c>
      <c r="R123" s="27">
        <f t="shared" si="27"/>
        <v>31.35</v>
      </c>
      <c r="S123" s="27">
        <f t="shared" si="27"/>
        <v>1.77</v>
      </c>
      <c r="T123" s="55"/>
    </row>
    <row r="124" spans="1:20" x14ac:dyDescent="0.25">
      <c r="A124" s="47"/>
      <c r="B124" s="233" t="s">
        <v>133</v>
      </c>
      <c r="C124" s="233"/>
      <c r="D124" s="233"/>
      <c r="E124" s="233"/>
      <c r="F124" s="233"/>
      <c r="G124" s="120"/>
      <c r="H124" s="27"/>
      <c r="I124" s="27"/>
      <c r="J124" s="27"/>
      <c r="K124" s="27"/>
      <c r="L124" s="43"/>
      <c r="M124" s="43"/>
      <c r="N124" s="43"/>
      <c r="O124" s="43"/>
      <c r="P124" s="43"/>
      <c r="Q124" s="43"/>
      <c r="R124" s="43"/>
      <c r="S124" s="43"/>
      <c r="T124" s="55"/>
    </row>
    <row r="125" spans="1:20" s="44" customFormat="1" ht="18" customHeight="1" x14ac:dyDescent="0.25">
      <c r="A125" s="50" t="s">
        <v>79</v>
      </c>
      <c r="B125" s="44" t="s">
        <v>80</v>
      </c>
      <c r="F125" s="29">
        <v>15</v>
      </c>
      <c r="G125" s="122">
        <v>5.44</v>
      </c>
      <c r="H125" s="42">
        <v>3.95</v>
      </c>
      <c r="I125" s="42">
        <v>3.99</v>
      </c>
      <c r="J125" s="42">
        <v>0</v>
      </c>
      <c r="K125" s="42">
        <v>53</v>
      </c>
      <c r="L125" s="42">
        <v>0.01</v>
      </c>
      <c r="M125" s="42">
        <v>0.11</v>
      </c>
      <c r="N125" s="42">
        <v>0</v>
      </c>
      <c r="O125" s="42">
        <v>0.06</v>
      </c>
      <c r="P125" s="42">
        <v>150</v>
      </c>
      <c r="Q125" s="42">
        <v>90</v>
      </c>
      <c r="R125" s="42">
        <v>8.25</v>
      </c>
      <c r="S125" s="42">
        <v>0.11</v>
      </c>
    </row>
    <row r="126" spans="1:20" x14ac:dyDescent="0.25">
      <c r="A126" s="91" t="s">
        <v>82</v>
      </c>
      <c r="B126" s="28" t="s">
        <v>90</v>
      </c>
      <c r="C126" s="28"/>
      <c r="D126" s="28"/>
      <c r="E126" s="28"/>
      <c r="F126" s="29" t="s">
        <v>10</v>
      </c>
      <c r="G126" s="132">
        <v>6.14</v>
      </c>
      <c r="H126" s="42">
        <v>11.73</v>
      </c>
      <c r="I126" s="42">
        <v>15.39</v>
      </c>
      <c r="J126" s="42">
        <v>52.96</v>
      </c>
      <c r="K126" s="42">
        <v>396</v>
      </c>
      <c r="L126" s="43">
        <v>0.2</v>
      </c>
      <c r="M126" s="43">
        <v>1.1299999999999999</v>
      </c>
      <c r="N126" s="43">
        <v>45.33</v>
      </c>
      <c r="O126" s="43">
        <v>1.43</v>
      </c>
      <c r="P126" s="43">
        <v>72.53</v>
      </c>
      <c r="Q126" s="43">
        <v>251</v>
      </c>
      <c r="R126" s="43">
        <v>174.67</v>
      </c>
      <c r="S126" s="43">
        <v>5.31</v>
      </c>
    </row>
    <row r="127" spans="1:20" x14ac:dyDescent="0.25">
      <c r="A127" s="94"/>
      <c r="B127" s="44"/>
      <c r="C127" s="44"/>
      <c r="D127" s="44"/>
      <c r="E127" s="44"/>
      <c r="F127" s="29"/>
      <c r="G127" s="131"/>
      <c r="H127" s="27">
        <f t="shared" ref="H127:S127" si="28">SUM(H126:H126)</f>
        <v>11.73</v>
      </c>
      <c r="I127" s="27">
        <f t="shared" si="28"/>
        <v>15.39</v>
      </c>
      <c r="J127" s="27">
        <f t="shared" si="28"/>
        <v>52.96</v>
      </c>
      <c r="K127" s="27">
        <f t="shared" si="28"/>
        <v>396</v>
      </c>
      <c r="L127" s="27">
        <f t="shared" si="28"/>
        <v>0.2</v>
      </c>
      <c r="M127" s="27">
        <f t="shared" si="28"/>
        <v>1.1299999999999999</v>
      </c>
      <c r="N127" s="27">
        <f t="shared" si="28"/>
        <v>45.33</v>
      </c>
      <c r="O127" s="27">
        <f t="shared" si="28"/>
        <v>1.43</v>
      </c>
      <c r="P127" s="27">
        <f t="shared" si="28"/>
        <v>72.53</v>
      </c>
      <c r="Q127" s="27">
        <f t="shared" si="28"/>
        <v>251</v>
      </c>
      <c r="R127" s="27">
        <f t="shared" si="28"/>
        <v>174.67</v>
      </c>
      <c r="S127" s="27">
        <f t="shared" si="28"/>
        <v>5.31</v>
      </c>
    </row>
    <row r="128" spans="1:20" x14ac:dyDescent="0.25">
      <c r="A128" s="47"/>
      <c r="B128" s="233" t="s">
        <v>91</v>
      </c>
      <c r="C128" s="233"/>
      <c r="D128" s="233"/>
      <c r="E128" s="233"/>
      <c r="F128" s="29"/>
      <c r="G128" s="119"/>
      <c r="H128" s="27"/>
      <c r="I128" s="27"/>
      <c r="J128" s="27"/>
      <c r="K128" s="27"/>
      <c r="L128" s="72"/>
      <c r="M128" s="72"/>
      <c r="N128" s="72"/>
      <c r="O128" s="72"/>
      <c r="P128" s="72"/>
      <c r="Q128" s="72"/>
      <c r="R128" s="72"/>
      <c r="S128" s="72"/>
      <c r="T128" s="55"/>
    </row>
    <row r="129" spans="1:20" x14ac:dyDescent="0.25">
      <c r="A129" s="66" t="s">
        <v>92</v>
      </c>
      <c r="B129" s="235" t="s">
        <v>93</v>
      </c>
      <c r="C129" s="235"/>
      <c r="D129" s="235"/>
      <c r="E129" s="235"/>
      <c r="F129" s="66" t="s">
        <v>94</v>
      </c>
      <c r="G129" s="134">
        <v>1.85</v>
      </c>
      <c r="H129" s="25">
        <v>0.13</v>
      </c>
      <c r="I129" s="25">
        <v>0.02</v>
      </c>
      <c r="J129" s="25">
        <v>15.2</v>
      </c>
      <c r="K129" s="25">
        <v>62</v>
      </c>
      <c r="L129" s="26"/>
      <c r="M129" s="26">
        <v>2.83</v>
      </c>
      <c r="N129" s="26"/>
      <c r="O129" s="26">
        <v>0.01</v>
      </c>
      <c r="P129" s="26">
        <v>14.2</v>
      </c>
      <c r="Q129" s="26">
        <v>4.4000000000000004</v>
      </c>
      <c r="R129" s="26">
        <v>2.4</v>
      </c>
      <c r="S129" s="26">
        <v>0.36</v>
      </c>
      <c r="T129" s="95"/>
    </row>
    <row r="130" spans="1:20" x14ac:dyDescent="0.25">
      <c r="A130" s="66"/>
      <c r="B130" s="96"/>
      <c r="C130" s="96"/>
      <c r="D130" s="96"/>
      <c r="E130" s="96"/>
      <c r="F130" s="66"/>
      <c r="G130" s="134"/>
      <c r="H130" s="48">
        <f>H129</f>
        <v>0.13</v>
      </c>
      <c r="I130" s="48">
        <f t="shared" ref="I130:S130" si="29">I129</f>
        <v>0.02</v>
      </c>
      <c r="J130" s="48">
        <f t="shared" si="29"/>
        <v>15.2</v>
      </c>
      <c r="K130" s="48">
        <f t="shared" si="29"/>
        <v>62</v>
      </c>
      <c r="L130" s="48">
        <f t="shared" si="29"/>
        <v>0</v>
      </c>
      <c r="M130" s="48">
        <f t="shared" si="29"/>
        <v>2.83</v>
      </c>
      <c r="N130" s="48">
        <f t="shared" si="29"/>
        <v>0</v>
      </c>
      <c r="O130" s="48">
        <f t="shared" si="29"/>
        <v>0.01</v>
      </c>
      <c r="P130" s="48">
        <f t="shared" si="29"/>
        <v>14.2</v>
      </c>
      <c r="Q130" s="48">
        <f t="shared" si="29"/>
        <v>4.4000000000000004</v>
      </c>
      <c r="R130" s="48">
        <f t="shared" si="29"/>
        <v>2.4</v>
      </c>
      <c r="S130" s="48">
        <f t="shared" si="29"/>
        <v>0.36</v>
      </c>
      <c r="T130" s="95"/>
    </row>
    <row r="131" spans="1:20" x14ac:dyDescent="0.25">
      <c r="A131" s="66"/>
      <c r="B131" s="96"/>
      <c r="C131" s="96"/>
      <c r="D131" s="96"/>
      <c r="E131" s="96"/>
      <c r="F131" s="66"/>
      <c r="G131" s="134"/>
      <c r="H131" s="25"/>
      <c r="I131" s="25"/>
      <c r="J131" s="25"/>
      <c r="K131" s="25"/>
      <c r="L131" s="26"/>
      <c r="M131" s="26"/>
      <c r="N131" s="26"/>
      <c r="O131" s="26"/>
      <c r="P131" s="26"/>
      <c r="Q131" s="26"/>
      <c r="R131" s="26"/>
      <c r="S131" s="26"/>
      <c r="T131" s="95"/>
    </row>
    <row r="132" spans="1:20" x14ac:dyDescent="0.25">
      <c r="A132" s="94" t="s">
        <v>23</v>
      </c>
      <c r="B132" s="28" t="s">
        <v>4</v>
      </c>
      <c r="C132" s="28"/>
      <c r="D132" s="28"/>
      <c r="E132" s="28"/>
      <c r="F132" s="29" t="s">
        <v>43</v>
      </c>
      <c r="G132" s="119">
        <v>1.92</v>
      </c>
      <c r="H132" s="42">
        <v>2.9</v>
      </c>
      <c r="I132" s="42">
        <v>0.8</v>
      </c>
      <c r="J132" s="42">
        <v>17</v>
      </c>
      <c r="K132" s="42">
        <v>90</v>
      </c>
      <c r="L132" s="43">
        <v>0.04</v>
      </c>
      <c r="M132" s="43"/>
      <c r="N132" s="43"/>
      <c r="O132" s="43">
        <v>0.4</v>
      </c>
      <c r="P132" s="43">
        <v>8.6999999999999993</v>
      </c>
      <c r="Q132" s="43">
        <v>34.1</v>
      </c>
      <c r="R132" s="43">
        <v>9.1</v>
      </c>
      <c r="S132" s="43">
        <v>0.52</v>
      </c>
    </row>
    <row r="133" spans="1:20" x14ac:dyDescent="0.25">
      <c r="A133" s="94"/>
      <c r="B133" s="28"/>
      <c r="C133" s="28"/>
      <c r="D133" s="28"/>
      <c r="E133" s="28"/>
      <c r="F133" s="29"/>
      <c r="G133" s="119"/>
      <c r="H133" s="42"/>
      <c r="I133" s="42"/>
      <c r="J133" s="42"/>
      <c r="K133" s="42"/>
      <c r="L133" s="43"/>
      <c r="M133" s="43"/>
      <c r="N133" s="43"/>
      <c r="O133" s="43"/>
      <c r="P133" s="43"/>
      <c r="Q133" s="43"/>
      <c r="R133" s="43"/>
      <c r="S133" s="43"/>
    </row>
    <row r="134" spans="1:20" x14ac:dyDescent="0.25">
      <c r="A134" s="47"/>
      <c r="B134" s="28"/>
      <c r="C134" s="28"/>
      <c r="D134" s="28"/>
      <c r="E134" s="28"/>
      <c r="F134" s="30" t="s">
        <v>5</v>
      </c>
      <c r="G134" s="119">
        <f t="shared" ref="G134:S134" si="30">((G121+G122+G129+G132)+(G126+G125+G129+G132))/2</f>
        <v>14.07</v>
      </c>
      <c r="H134" s="41">
        <f t="shared" si="30"/>
        <v>14.445</v>
      </c>
      <c r="I134" s="41">
        <f t="shared" si="30"/>
        <v>16.505000000000003</v>
      </c>
      <c r="J134" s="41">
        <f t="shared" si="30"/>
        <v>82.125</v>
      </c>
      <c r="K134" s="41">
        <f t="shared" si="30"/>
        <v>545.5</v>
      </c>
      <c r="L134" s="41">
        <f t="shared" si="30"/>
        <v>0.22999999999999998</v>
      </c>
      <c r="M134" s="41">
        <f t="shared" si="30"/>
        <v>6.3250000000000002</v>
      </c>
      <c r="N134" s="41">
        <f t="shared" si="30"/>
        <v>37.69</v>
      </c>
      <c r="O134" s="41">
        <f t="shared" si="30"/>
        <v>2.9649999999999999</v>
      </c>
      <c r="P134" s="41">
        <f t="shared" si="30"/>
        <v>158.86499999999998</v>
      </c>
      <c r="Q134" s="41">
        <f t="shared" si="30"/>
        <v>267.11</v>
      </c>
      <c r="R134" s="41">
        <f t="shared" si="30"/>
        <v>118.63499999999999</v>
      </c>
      <c r="S134" s="41">
        <f t="shared" si="30"/>
        <v>4.4750000000000005</v>
      </c>
      <c r="T134" s="55"/>
    </row>
    <row r="135" spans="1:20" x14ac:dyDescent="0.25">
      <c r="A135" s="28"/>
      <c r="B135" s="36"/>
      <c r="C135" s="23"/>
      <c r="D135" s="23"/>
      <c r="F135" s="97"/>
      <c r="G135" s="119"/>
      <c r="H135" s="41"/>
      <c r="I135" s="41"/>
      <c r="J135" s="41"/>
      <c r="K135" s="41"/>
      <c r="L135" s="27"/>
      <c r="M135" s="27"/>
      <c r="N135" s="27"/>
      <c r="O135" s="27"/>
      <c r="P135" s="27"/>
      <c r="Q135" s="27"/>
      <c r="R135" s="27"/>
      <c r="S135" s="27"/>
      <c r="T135" s="55"/>
    </row>
    <row r="136" spans="1:20" x14ac:dyDescent="0.25">
      <c r="A136" s="28"/>
      <c r="B136" s="67" t="s">
        <v>28</v>
      </c>
      <c r="C136" s="28"/>
      <c r="D136" s="28"/>
      <c r="E136" s="28"/>
      <c r="F136" s="30"/>
      <c r="G136" s="119"/>
      <c r="H136" s="54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</row>
    <row r="137" spans="1:20" x14ac:dyDescent="0.25">
      <c r="A137" s="47"/>
      <c r="B137" s="28"/>
      <c r="C137" s="63" t="s">
        <v>95</v>
      </c>
      <c r="D137" s="28"/>
      <c r="E137" s="28"/>
      <c r="F137" s="29"/>
      <c r="G137" s="131"/>
      <c r="H137" s="42"/>
      <c r="I137" s="42"/>
      <c r="J137" s="42"/>
      <c r="K137" s="42"/>
      <c r="L137" s="98"/>
      <c r="M137" s="98"/>
      <c r="N137" s="98"/>
      <c r="O137" s="98"/>
      <c r="P137" s="98"/>
      <c r="Q137" s="98"/>
      <c r="R137" s="98"/>
      <c r="S137" s="98"/>
      <c r="T137" s="55"/>
    </row>
    <row r="138" spans="1:20" x14ac:dyDescent="0.25">
      <c r="A138" s="47" t="s">
        <v>123</v>
      </c>
      <c r="B138" s="44" t="s">
        <v>122</v>
      </c>
      <c r="C138" s="44"/>
      <c r="D138" s="44"/>
      <c r="E138" s="44"/>
      <c r="F138" s="47">
        <v>250</v>
      </c>
      <c r="G138" s="121">
        <v>5.71</v>
      </c>
      <c r="H138" s="26">
        <v>4.76</v>
      </c>
      <c r="I138" s="26">
        <v>6.79</v>
      </c>
      <c r="J138" s="26">
        <v>11.7</v>
      </c>
      <c r="K138" s="26">
        <v>137.32</v>
      </c>
      <c r="L138" s="26">
        <v>0.56000000000000005</v>
      </c>
      <c r="M138" s="26">
        <v>4.5999999999999996</v>
      </c>
      <c r="N138" s="26">
        <v>16.84</v>
      </c>
      <c r="O138" s="26">
        <v>1.29</v>
      </c>
      <c r="P138" s="26">
        <v>26.72</v>
      </c>
      <c r="Q138" s="26">
        <v>57.7</v>
      </c>
      <c r="R138" s="26">
        <v>20.28</v>
      </c>
      <c r="S138" s="26">
        <v>0.93</v>
      </c>
    </row>
    <row r="139" spans="1:20" x14ac:dyDescent="0.25">
      <c r="A139" s="1" t="s">
        <v>24</v>
      </c>
      <c r="B139" s="2" t="s">
        <v>67</v>
      </c>
      <c r="C139" s="2"/>
      <c r="D139" s="2"/>
      <c r="E139" s="2"/>
      <c r="F139" s="3">
        <v>40</v>
      </c>
      <c r="G139" s="125">
        <v>3.31</v>
      </c>
      <c r="H139" s="4">
        <v>1.26</v>
      </c>
      <c r="I139" s="4">
        <v>1.48</v>
      </c>
      <c r="J139" s="4">
        <v>34.76</v>
      </c>
      <c r="K139" s="4">
        <v>160</v>
      </c>
      <c r="L139" s="5">
        <v>1.2999999999999999E-2</v>
      </c>
      <c r="M139" s="5"/>
      <c r="N139" s="5">
        <v>0.9</v>
      </c>
      <c r="O139" s="5">
        <v>0.32</v>
      </c>
      <c r="P139" s="5">
        <v>7.2</v>
      </c>
      <c r="Q139" s="5">
        <v>16.2</v>
      </c>
      <c r="R139" s="5">
        <v>4.5</v>
      </c>
      <c r="S139" s="5">
        <v>0.68</v>
      </c>
      <c r="T139" s="6"/>
    </row>
    <row r="140" spans="1:20" x14ac:dyDescent="0.25">
      <c r="A140" s="47"/>
      <c r="B140" s="237" t="s">
        <v>63</v>
      </c>
      <c r="C140" s="237"/>
      <c r="D140" s="237"/>
      <c r="E140" s="237"/>
      <c r="F140" s="29"/>
      <c r="G140" s="119"/>
      <c r="H140" s="27">
        <f>SUM(H138:H139)</f>
        <v>6.02</v>
      </c>
      <c r="I140" s="27">
        <f t="shared" ref="I140:S140" si="31">SUM(I138:I139)</f>
        <v>8.27</v>
      </c>
      <c r="J140" s="27">
        <f t="shared" si="31"/>
        <v>46.459999999999994</v>
      </c>
      <c r="K140" s="27">
        <f t="shared" si="31"/>
        <v>297.32</v>
      </c>
      <c r="L140" s="27">
        <f t="shared" si="31"/>
        <v>0.57300000000000006</v>
      </c>
      <c r="M140" s="27">
        <f t="shared" si="31"/>
        <v>4.5999999999999996</v>
      </c>
      <c r="N140" s="27">
        <f t="shared" si="31"/>
        <v>17.739999999999998</v>
      </c>
      <c r="O140" s="27">
        <f t="shared" si="31"/>
        <v>1.61</v>
      </c>
      <c r="P140" s="27">
        <f t="shared" si="31"/>
        <v>33.92</v>
      </c>
      <c r="Q140" s="27">
        <f t="shared" si="31"/>
        <v>73.900000000000006</v>
      </c>
      <c r="R140" s="27">
        <f t="shared" si="31"/>
        <v>24.78</v>
      </c>
      <c r="S140" s="27">
        <f t="shared" si="31"/>
        <v>1.61</v>
      </c>
      <c r="T140" s="55"/>
    </row>
    <row r="141" spans="1:20" x14ac:dyDescent="0.25">
      <c r="A141" s="47"/>
      <c r="B141" s="237"/>
      <c r="C141" s="237"/>
      <c r="D141" s="237"/>
      <c r="E141" s="237"/>
      <c r="F141" s="99"/>
      <c r="G141" s="120"/>
      <c r="H141" s="99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55"/>
    </row>
    <row r="142" spans="1:20" x14ac:dyDescent="0.25">
      <c r="A142" s="47"/>
      <c r="B142" s="233" t="s">
        <v>134</v>
      </c>
      <c r="C142" s="233"/>
      <c r="D142" s="233"/>
      <c r="E142" s="233"/>
      <c r="F142" s="45"/>
      <c r="G142" s="120"/>
      <c r="H142" s="45"/>
      <c r="I142" s="27"/>
      <c r="J142" s="27"/>
      <c r="K142" s="27"/>
      <c r="L142" s="98"/>
      <c r="M142" s="98"/>
      <c r="N142" s="98"/>
      <c r="O142" s="98"/>
      <c r="P142" s="98"/>
      <c r="Q142" s="98"/>
      <c r="R142" s="98"/>
      <c r="S142" s="98"/>
      <c r="T142" s="55"/>
    </row>
    <row r="143" spans="1:20" ht="18.75" x14ac:dyDescent="0.3">
      <c r="A143" s="47" t="s">
        <v>54</v>
      </c>
      <c r="B143" s="44" t="s">
        <v>55</v>
      </c>
      <c r="C143" s="44"/>
      <c r="D143" s="44"/>
      <c r="E143" s="44"/>
      <c r="F143" s="47" t="s">
        <v>10</v>
      </c>
      <c r="G143" s="121">
        <v>5.7</v>
      </c>
      <c r="H143" s="26">
        <v>5.61</v>
      </c>
      <c r="I143" s="26">
        <v>5.81</v>
      </c>
      <c r="J143" s="26">
        <v>28.53</v>
      </c>
      <c r="K143" s="26">
        <v>189</v>
      </c>
      <c r="L143" s="26">
        <v>7.0000000000000007E-2</v>
      </c>
      <c r="M143" s="26">
        <v>0.25</v>
      </c>
      <c r="N143" s="26">
        <v>36.299999999999997</v>
      </c>
      <c r="O143" s="26">
        <v>0.63</v>
      </c>
      <c r="P143" s="26">
        <v>140.56</v>
      </c>
      <c r="Q143" s="26">
        <v>117.5</v>
      </c>
      <c r="R143" s="26">
        <v>20.6</v>
      </c>
      <c r="S143" s="26">
        <v>0.47299999999999998</v>
      </c>
      <c r="T143" s="49"/>
    </row>
    <row r="144" spans="1:20" x14ac:dyDescent="0.25">
      <c r="A144" s="1" t="s">
        <v>24</v>
      </c>
      <c r="B144" s="2" t="s">
        <v>67</v>
      </c>
      <c r="C144" s="2"/>
      <c r="D144" s="2"/>
      <c r="E144" s="2"/>
      <c r="F144" s="3">
        <v>40</v>
      </c>
      <c r="G144" s="125">
        <v>3.31</v>
      </c>
      <c r="H144" s="4">
        <v>1.26</v>
      </c>
      <c r="I144" s="4">
        <v>1.48</v>
      </c>
      <c r="J144" s="4">
        <v>34.76</v>
      </c>
      <c r="K144" s="4">
        <v>160</v>
      </c>
      <c r="L144" s="5">
        <v>1.2999999999999999E-2</v>
      </c>
      <c r="M144" s="5"/>
      <c r="N144" s="5">
        <v>0.9</v>
      </c>
      <c r="O144" s="5">
        <v>0.32</v>
      </c>
      <c r="P144" s="5">
        <v>7.2</v>
      </c>
      <c r="Q144" s="5">
        <v>16.2</v>
      </c>
      <c r="R144" s="5">
        <v>4.5</v>
      </c>
      <c r="S144" s="5">
        <v>0.68</v>
      </c>
      <c r="T144" s="6"/>
    </row>
    <row r="145" spans="1:20" x14ac:dyDescent="0.25">
      <c r="A145" s="66"/>
      <c r="B145" s="23"/>
      <c r="C145" s="23"/>
      <c r="D145" s="23"/>
      <c r="F145" s="97"/>
      <c r="G145" s="131"/>
      <c r="H145" s="41">
        <f>SUM(H143:H144)</f>
        <v>6.87</v>
      </c>
      <c r="I145" s="41">
        <f t="shared" ref="I145:S145" si="32">I143</f>
        <v>5.81</v>
      </c>
      <c r="J145" s="41">
        <f t="shared" si="32"/>
        <v>28.53</v>
      </c>
      <c r="K145" s="41">
        <f t="shared" si="32"/>
        <v>189</v>
      </c>
      <c r="L145" s="41">
        <f t="shared" si="32"/>
        <v>7.0000000000000007E-2</v>
      </c>
      <c r="M145" s="41">
        <f t="shared" si="32"/>
        <v>0.25</v>
      </c>
      <c r="N145" s="41">
        <f t="shared" si="32"/>
        <v>36.299999999999997</v>
      </c>
      <c r="O145" s="41">
        <f t="shared" si="32"/>
        <v>0.63</v>
      </c>
      <c r="P145" s="41">
        <f t="shared" si="32"/>
        <v>140.56</v>
      </c>
      <c r="Q145" s="41">
        <f t="shared" si="32"/>
        <v>117.5</v>
      </c>
      <c r="R145" s="41">
        <f t="shared" si="32"/>
        <v>20.6</v>
      </c>
      <c r="S145" s="41">
        <f t="shared" si="32"/>
        <v>0.47299999999999998</v>
      </c>
      <c r="T145" s="55"/>
    </row>
    <row r="146" spans="1:20" x14ac:dyDescent="0.25">
      <c r="A146" s="47"/>
      <c r="B146" s="233" t="s">
        <v>20</v>
      </c>
      <c r="C146" s="233"/>
      <c r="D146" s="233"/>
      <c r="E146" s="233"/>
      <c r="F146" s="29"/>
      <c r="G146" s="119"/>
      <c r="H146" s="27"/>
      <c r="I146" s="27"/>
      <c r="J146" s="27"/>
      <c r="K146" s="27"/>
      <c r="L146" s="72"/>
      <c r="M146" s="72"/>
      <c r="N146" s="72"/>
      <c r="O146" s="72"/>
      <c r="P146" s="72"/>
      <c r="Q146" s="72"/>
      <c r="R146" s="72"/>
      <c r="S146" s="72"/>
      <c r="T146" s="55"/>
    </row>
    <row r="147" spans="1:20" x14ac:dyDescent="0.25">
      <c r="A147" s="94" t="s">
        <v>34</v>
      </c>
      <c r="B147" s="234" t="s">
        <v>37</v>
      </c>
      <c r="C147" s="234"/>
      <c r="D147" s="234"/>
      <c r="E147" s="234"/>
      <c r="F147" s="29" t="s">
        <v>21</v>
      </c>
      <c r="G147" s="119">
        <v>0.79</v>
      </c>
      <c r="H147" s="42">
        <v>0.46</v>
      </c>
      <c r="I147" s="42">
        <v>0.02</v>
      </c>
      <c r="J147" s="42">
        <v>16.25</v>
      </c>
      <c r="K147" s="42">
        <v>67</v>
      </c>
      <c r="L147" s="43">
        <v>0</v>
      </c>
      <c r="M147" s="43">
        <v>0</v>
      </c>
      <c r="N147" s="43">
        <v>0</v>
      </c>
      <c r="O147" s="43">
        <v>0</v>
      </c>
      <c r="P147" s="43">
        <v>0.4</v>
      </c>
      <c r="Q147" s="43">
        <v>0</v>
      </c>
      <c r="R147" s="43">
        <v>0</v>
      </c>
      <c r="S147" s="43">
        <v>0.4</v>
      </c>
    </row>
    <row r="148" spans="1:20" x14ac:dyDescent="0.25">
      <c r="A148" s="100"/>
      <c r="B148" s="28"/>
      <c r="C148" s="28"/>
      <c r="D148" s="28"/>
      <c r="E148" s="28"/>
      <c r="F148" s="29"/>
      <c r="G148" s="119"/>
      <c r="H148" s="27">
        <f>H147</f>
        <v>0.46</v>
      </c>
      <c r="I148" s="27">
        <f t="shared" ref="I148:S148" si="33">I147</f>
        <v>0.02</v>
      </c>
      <c r="J148" s="27">
        <f t="shared" si="33"/>
        <v>16.25</v>
      </c>
      <c r="K148" s="27">
        <f t="shared" si="33"/>
        <v>67</v>
      </c>
      <c r="L148" s="27">
        <f t="shared" si="33"/>
        <v>0</v>
      </c>
      <c r="M148" s="27">
        <f t="shared" si="33"/>
        <v>0</v>
      </c>
      <c r="N148" s="27">
        <f t="shared" si="33"/>
        <v>0</v>
      </c>
      <c r="O148" s="27">
        <f t="shared" si="33"/>
        <v>0</v>
      </c>
      <c r="P148" s="27">
        <f t="shared" si="33"/>
        <v>0.4</v>
      </c>
      <c r="Q148" s="27">
        <f t="shared" si="33"/>
        <v>0</v>
      </c>
      <c r="R148" s="27">
        <f t="shared" si="33"/>
        <v>0</v>
      </c>
      <c r="S148" s="27">
        <f t="shared" si="33"/>
        <v>0.4</v>
      </c>
      <c r="T148" s="55"/>
    </row>
    <row r="149" spans="1:20" x14ac:dyDescent="0.25">
      <c r="A149" s="94" t="s">
        <v>23</v>
      </c>
      <c r="B149" s="28" t="s">
        <v>4</v>
      </c>
      <c r="C149" s="28"/>
      <c r="D149" s="28"/>
      <c r="E149" s="28"/>
      <c r="F149" s="29" t="s">
        <v>43</v>
      </c>
      <c r="G149" s="119">
        <v>1.92</v>
      </c>
      <c r="H149" s="42">
        <v>2.9</v>
      </c>
      <c r="I149" s="42">
        <v>0.8</v>
      </c>
      <c r="J149" s="42">
        <v>17</v>
      </c>
      <c r="K149" s="42">
        <v>90</v>
      </c>
      <c r="L149" s="43">
        <v>0.04</v>
      </c>
      <c r="M149" s="43"/>
      <c r="N149" s="43"/>
      <c r="O149" s="43">
        <v>0.4</v>
      </c>
      <c r="P149" s="43">
        <v>8.6999999999999993</v>
      </c>
      <c r="Q149" s="43">
        <v>34.1</v>
      </c>
      <c r="R149" s="43">
        <v>9.1</v>
      </c>
      <c r="S149" s="43">
        <v>0.52</v>
      </c>
    </row>
    <row r="150" spans="1:20" x14ac:dyDescent="0.25">
      <c r="A150" s="28"/>
      <c r="B150" s="28"/>
      <c r="C150" s="28"/>
      <c r="D150" s="28"/>
      <c r="E150" s="28"/>
      <c r="F150" s="29"/>
      <c r="G150" s="131"/>
      <c r="H150" s="27">
        <f>H149</f>
        <v>2.9</v>
      </c>
      <c r="I150" s="27">
        <f t="shared" ref="I150:S150" si="34">I149</f>
        <v>0.8</v>
      </c>
      <c r="J150" s="27">
        <f t="shared" si="34"/>
        <v>17</v>
      </c>
      <c r="K150" s="27">
        <f t="shared" si="34"/>
        <v>90</v>
      </c>
      <c r="L150" s="27">
        <f t="shared" si="34"/>
        <v>0.04</v>
      </c>
      <c r="M150" s="27">
        <f t="shared" si="34"/>
        <v>0</v>
      </c>
      <c r="N150" s="27">
        <f t="shared" si="34"/>
        <v>0</v>
      </c>
      <c r="O150" s="27">
        <f t="shared" si="34"/>
        <v>0.4</v>
      </c>
      <c r="P150" s="27">
        <f t="shared" si="34"/>
        <v>8.6999999999999993</v>
      </c>
      <c r="Q150" s="27">
        <f t="shared" si="34"/>
        <v>34.1</v>
      </c>
      <c r="R150" s="27">
        <f t="shared" si="34"/>
        <v>9.1</v>
      </c>
      <c r="S150" s="27">
        <f t="shared" si="34"/>
        <v>0.52</v>
      </c>
      <c r="T150" s="55"/>
    </row>
    <row r="151" spans="1:20" x14ac:dyDescent="0.25">
      <c r="A151" s="28"/>
      <c r="B151" s="28"/>
      <c r="C151" s="28"/>
      <c r="D151" s="28"/>
      <c r="E151" s="28"/>
      <c r="F151" s="29"/>
      <c r="G151" s="131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55"/>
    </row>
    <row r="152" spans="1:20" x14ac:dyDescent="0.25">
      <c r="A152" s="28"/>
      <c r="B152" s="28"/>
      <c r="C152" s="28"/>
      <c r="D152" s="28"/>
      <c r="E152" s="52"/>
      <c r="F152" s="30" t="s">
        <v>5</v>
      </c>
      <c r="G152" s="119">
        <f>((G138+G139+G147+G149)+(G143+G144+G147+G149))/2</f>
        <v>11.725</v>
      </c>
      <c r="H152" s="41">
        <f t="shared" ref="H152:S152" si="35">((H138+H139+H147+H149)+(H143+H144+H147+H149))/2</f>
        <v>9.8049999999999997</v>
      </c>
      <c r="I152" s="41">
        <f t="shared" si="35"/>
        <v>8.6</v>
      </c>
      <c r="J152" s="41">
        <f t="shared" si="35"/>
        <v>88.125</v>
      </c>
      <c r="K152" s="41">
        <f t="shared" si="35"/>
        <v>480.15999999999997</v>
      </c>
      <c r="L152" s="41">
        <f t="shared" si="35"/>
        <v>0.36800000000000005</v>
      </c>
      <c r="M152" s="41">
        <f t="shared" si="35"/>
        <v>2.4249999999999998</v>
      </c>
      <c r="N152" s="41">
        <f t="shared" si="35"/>
        <v>27.47</v>
      </c>
      <c r="O152" s="41">
        <f t="shared" si="35"/>
        <v>1.6800000000000002</v>
      </c>
      <c r="P152" s="41">
        <f t="shared" si="35"/>
        <v>99.94</v>
      </c>
      <c r="Q152" s="41">
        <f t="shared" si="35"/>
        <v>137.89999999999998</v>
      </c>
      <c r="R152" s="41">
        <f t="shared" si="35"/>
        <v>34.040000000000006</v>
      </c>
      <c r="S152" s="41">
        <f t="shared" si="35"/>
        <v>2.3014999999999999</v>
      </c>
      <c r="T152" s="55"/>
    </row>
    <row r="153" spans="1:20" x14ac:dyDescent="0.25">
      <c r="A153" s="28"/>
      <c r="B153" s="28"/>
      <c r="C153" s="28"/>
      <c r="D153" s="28"/>
      <c r="E153" s="53"/>
      <c r="F153" s="29"/>
      <c r="G153" s="131"/>
      <c r="H153" s="42"/>
      <c r="I153" s="42"/>
      <c r="J153" s="42"/>
      <c r="K153" s="42"/>
      <c r="L153" s="55"/>
      <c r="M153" s="55"/>
      <c r="N153" s="55"/>
      <c r="O153" s="55"/>
      <c r="P153" s="55"/>
      <c r="Q153" s="55"/>
      <c r="R153" s="55"/>
      <c r="S153" s="55"/>
      <c r="T153" s="55"/>
    </row>
    <row r="154" spans="1:20" x14ac:dyDescent="0.25">
      <c r="A154" s="28"/>
      <c r="B154" s="67" t="s">
        <v>29</v>
      </c>
      <c r="C154" s="63"/>
      <c r="D154" s="63"/>
      <c r="E154" s="28"/>
      <c r="F154" s="29"/>
      <c r="G154" s="135"/>
      <c r="H154" s="68"/>
      <c r="I154" s="42"/>
      <c r="J154" s="42"/>
      <c r="K154" s="42"/>
      <c r="L154" s="55"/>
      <c r="M154" s="55"/>
      <c r="N154" s="55"/>
      <c r="O154" s="55"/>
      <c r="P154" s="55"/>
      <c r="Q154" s="55"/>
      <c r="R154" s="55"/>
      <c r="S154" s="55"/>
      <c r="T154" s="55"/>
    </row>
    <row r="155" spans="1:20" x14ac:dyDescent="0.25">
      <c r="A155" s="28"/>
      <c r="B155" s="233" t="s">
        <v>87</v>
      </c>
      <c r="C155" s="233"/>
      <c r="D155" s="233"/>
      <c r="E155" s="233"/>
      <c r="F155" s="233"/>
      <c r="G155" s="131"/>
      <c r="H155" s="42"/>
      <c r="I155" s="42"/>
      <c r="J155" s="42"/>
      <c r="K155" s="42"/>
      <c r="L155" s="43"/>
      <c r="M155" s="43"/>
      <c r="N155" s="43"/>
      <c r="O155" s="43"/>
      <c r="P155" s="43"/>
      <c r="Q155" s="43"/>
      <c r="R155" s="43"/>
      <c r="S155" s="43"/>
      <c r="T155" s="55"/>
    </row>
    <row r="156" spans="1:20" x14ac:dyDescent="0.25">
      <c r="A156" s="29" t="s">
        <v>96</v>
      </c>
      <c r="B156" s="44" t="s">
        <v>97</v>
      </c>
      <c r="C156" s="44"/>
      <c r="D156" s="44"/>
      <c r="E156" s="44"/>
      <c r="F156" s="47" t="s">
        <v>98</v>
      </c>
      <c r="G156" s="134">
        <v>5.19</v>
      </c>
      <c r="H156" s="26">
        <v>5.4</v>
      </c>
      <c r="I156" s="26">
        <v>3.4</v>
      </c>
      <c r="J156" s="26">
        <v>15.6</v>
      </c>
      <c r="K156" s="26">
        <v>115</v>
      </c>
      <c r="L156" s="26">
        <v>0.19</v>
      </c>
      <c r="M156" s="26">
        <v>5.7</v>
      </c>
      <c r="N156" s="26">
        <v>14.2</v>
      </c>
      <c r="O156" s="26">
        <v>0.3</v>
      </c>
      <c r="P156" s="26">
        <v>25.1</v>
      </c>
      <c r="Q156" s="26">
        <v>81.400000000000006</v>
      </c>
      <c r="R156" s="26">
        <v>30.5</v>
      </c>
      <c r="S156" s="26">
        <v>1.52</v>
      </c>
      <c r="T156" s="101"/>
    </row>
    <row r="157" spans="1:20" x14ac:dyDescent="0.25">
      <c r="A157" s="102" t="s">
        <v>130</v>
      </c>
      <c r="B157" s="44" t="s">
        <v>48</v>
      </c>
      <c r="C157" s="73"/>
      <c r="D157" s="73"/>
      <c r="E157" s="73"/>
      <c r="F157" s="29">
        <v>75</v>
      </c>
      <c r="G157" s="128">
        <v>1.84</v>
      </c>
      <c r="H157" s="42">
        <v>3.05</v>
      </c>
      <c r="I157" s="42">
        <v>9.23</v>
      </c>
      <c r="J157" s="42">
        <v>1.68</v>
      </c>
      <c r="K157" s="42">
        <v>203</v>
      </c>
      <c r="L157" s="42">
        <v>0.06</v>
      </c>
      <c r="M157" s="42"/>
      <c r="N157" s="42">
        <v>9</v>
      </c>
      <c r="O157" s="42">
        <v>2</v>
      </c>
      <c r="P157" s="42">
        <v>16</v>
      </c>
      <c r="Q157" s="42">
        <v>44</v>
      </c>
      <c r="R157" s="42">
        <v>6</v>
      </c>
      <c r="S157" s="42">
        <v>0.6</v>
      </c>
    </row>
    <row r="158" spans="1:20" x14ac:dyDescent="0.25">
      <c r="A158" s="1"/>
      <c r="B158" s="17"/>
      <c r="C158" s="17"/>
      <c r="D158" s="18"/>
      <c r="E158" s="18"/>
      <c r="F158" s="16"/>
      <c r="G158" s="136"/>
      <c r="H158" s="19">
        <f>SUM(H156:H157)</f>
        <v>8.4499999999999993</v>
      </c>
      <c r="I158" s="19">
        <f t="shared" ref="I158:S158" si="36">SUM(I156:I157)</f>
        <v>12.63</v>
      </c>
      <c r="J158" s="19">
        <f t="shared" si="36"/>
        <v>17.28</v>
      </c>
      <c r="K158" s="19">
        <f t="shared" si="36"/>
        <v>318</v>
      </c>
      <c r="L158" s="19">
        <f t="shared" si="36"/>
        <v>0.25</v>
      </c>
      <c r="M158" s="19">
        <f t="shared" si="36"/>
        <v>5.7</v>
      </c>
      <c r="N158" s="19">
        <f t="shared" si="36"/>
        <v>23.2</v>
      </c>
      <c r="O158" s="19">
        <f t="shared" si="36"/>
        <v>2.2999999999999998</v>
      </c>
      <c r="P158" s="19">
        <f t="shared" si="36"/>
        <v>41.1</v>
      </c>
      <c r="Q158" s="19">
        <f t="shared" si="36"/>
        <v>125.4</v>
      </c>
      <c r="R158" s="19">
        <f t="shared" si="36"/>
        <v>36.5</v>
      </c>
      <c r="S158" s="19">
        <f t="shared" si="36"/>
        <v>2.12</v>
      </c>
      <c r="T158" s="6"/>
    </row>
    <row r="159" spans="1:20" x14ac:dyDescent="0.25">
      <c r="A159" s="1"/>
      <c r="B159" s="237" t="s">
        <v>99</v>
      </c>
      <c r="C159" s="237"/>
      <c r="D159" s="237"/>
      <c r="E159" s="237"/>
      <c r="F159" s="237"/>
      <c r="G159" s="136"/>
      <c r="H159" s="20"/>
      <c r="I159" s="20"/>
      <c r="J159" s="20"/>
      <c r="K159" s="20"/>
      <c r="L159" s="20"/>
      <c r="M159" s="21"/>
      <c r="N159" s="21"/>
      <c r="O159" s="21"/>
      <c r="P159" s="21"/>
      <c r="Q159" s="21"/>
      <c r="R159" s="21"/>
      <c r="S159" s="21"/>
      <c r="T159" s="6"/>
    </row>
    <row r="160" spans="1:20" x14ac:dyDescent="0.25">
      <c r="A160" s="28"/>
      <c r="B160" s="45"/>
      <c r="C160" s="233" t="s">
        <v>135</v>
      </c>
      <c r="D160" s="233"/>
      <c r="E160" s="233"/>
      <c r="F160" s="233"/>
      <c r="G160" s="120"/>
      <c r="H160" s="27"/>
      <c r="I160" s="42"/>
      <c r="J160" s="42"/>
      <c r="K160" s="42"/>
      <c r="L160" s="43"/>
      <c r="M160" s="43"/>
      <c r="N160" s="43"/>
      <c r="O160" s="43"/>
      <c r="P160" s="43"/>
      <c r="Q160" s="43"/>
      <c r="R160" s="43"/>
      <c r="S160" s="43"/>
      <c r="T160" s="55"/>
    </row>
    <row r="161" spans="1:20" ht="19.5" customHeight="1" x14ac:dyDescent="0.25">
      <c r="A161" s="103" t="s">
        <v>126</v>
      </c>
      <c r="B161" s="235" t="s">
        <v>125</v>
      </c>
      <c r="C161" s="235"/>
      <c r="D161" s="235"/>
      <c r="E161" s="235"/>
      <c r="F161" s="90">
        <v>10</v>
      </c>
      <c r="G161" s="131">
        <v>3.58</v>
      </c>
      <c r="H161" s="90">
        <v>0.08</v>
      </c>
      <c r="I161" s="90">
        <v>7.26</v>
      </c>
      <c r="J161" s="42">
        <v>0.14000000000000001</v>
      </c>
      <c r="K161" s="42">
        <v>66</v>
      </c>
      <c r="L161" s="42"/>
      <c r="M161" s="42"/>
      <c r="N161" s="42">
        <v>40</v>
      </c>
      <c r="O161" s="42">
        <v>0.1</v>
      </c>
      <c r="P161" s="42">
        <v>2</v>
      </c>
      <c r="Q161" s="42">
        <v>3</v>
      </c>
      <c r="R161" s="55"/>
    </row>
    <row r="162" spans="1:20" x14ac:dyDescent="0.25">
      <c r="A162" s="103" t="s">
        <v>100</v>
      </c>
      <c r="B162" s="238" t="s">
        <v>101</v>
      </c>
      <c r="C162" s="238"/>
      <c r="D162" s="238"/>
      <c r="E162" s="238"/>
      <c r="F162" s="90" t="s">
        <v>10</v>
      </c>
      <c r="G162" s="131">
        <v>6.38</v>
      </c>
      <c r="H162" s="90">
        <v>5</v>
      </c>
      <c r="I162" s="90">
        <v>8.1999999999999993</v>
      </c>
      <c r="J162" s="42">
        <v>30.3</v>
      </c>
      <c r="K162" s="42">
        <v>215</v>
      </c>
      <c r="L162" s="42">
        <v>7.0000000000000007E-2</v>
      </c>
      <c r="M162" s="42">
        <v>0.25</v>
      </c>
      <c r="N162" s="42">
        <v>36.299999999999997</v>
      </c>
      <c r="O162" s="42">
        <v>0.63</v>
      </c>
      <c r="P162" s="42">
        <v>140.56</v>
      </c>
      <c r="Q162" s="42">
        <v>117.5</v>
      </c>
      <c r="R162" s="55">
        <v>20.6</v>
      </c>
      <c r="S162" s="75">
        <v>0.47</v>
      </c>
    </row>
    <row r="163" spans="1:20" x14ac:dyDescent="0.25">
      <c r="A163" s="32"/>
      <c r="F163" s="75"/>
      <c r="G163" s="135"/>
      <c r="H163" s="72">
        <f t="shared" ref="H163:S163" si="37">SUM(H162:H162)</f>
        <v>5</v>
      </c>
      <c r="I163" s="72">
        <f t="shared" si="37"/>
        <v>8.1999999999999993</v>
      </c>
      <c r="J163" s="72">
        <f t="shared" si="37"/>
        <v>30.3</v>
      </c>
      <c r="K163" s="72">
        <f t="shared" si="37"/>
        <v>215</v>
      </c>
      <c r="L163" s="72">
        <f t="shared" si="37"/>
        <v>7.0000000000000007E-2</v>
      </c>
      <c r="M163" s="72">
        <f t="shared" si="37"/>
        <v>0.25</v>
      </c>
      <c r="N163" s="72">
        <f t="shared" si="37"/>
        <v>36.299999999999997</v>
      </c>
      <c r="O163" s="72">
        <f t="shared" si="37"/>
        <v>0.63</v>
      </c>
      <c r="P163" s="72">
        <f t="shared" si="37"/>
        <v>140.56</v>
      </c>
      <c r="Q163" s="72">
        <f t="shared" si="37"/>
        <v>117.5</v>
      </c>
      <c r="R163" s="72">
        <f t="shared" si="37"/>
        <v>20.6</v>
      </c>
      <c r="S163" s="72">
        <f t="shared" si="37"/>
        <v>0.47</v>
      </c>
    </row>
    <row r="164" spans="1:20" x14ac:dyDescent="0.25">
      <c r="A164" s="28"/>
      <c r="B164" s="233" t="s">
        <v>102</v>
      </c>
      <c r="C164" s="233"/>
      <c r="D164" s="233"/>
      <c r="E164" s="233"/>
      <c r="F164" s="29"/>
      <c r="G164" s="137"/>
      <c r="H164" s="42"/>
      <c r="I164" s="42"/>
      <c r="J164" s="42"/>
      <c r="K164" s="42"/>
      <c r="L164" s="43"/>
      <c r="M164" s="43"/>
      <c r="N164" s="43"/>
      <c r="O164" s="43"/>
      <c r="P164" s="43"/>
      <c r="Q164" s="43"/>
      <c r="R164" s="43"/>
      <c r="S164" s="43"/>
      <c r="T164" s="55"/>
    </row>
    <row r="165" spans="1:20" x14ac:dyDescent="0.25">
      <c r="A165" s="47" t="s">
        <v>124</v>
      </c>
      <c r="B165" s="236" t="s">
        <v>103</v>
      </c>
      <c r="C165" s="236"/>
      <c r="D165" s="236"/>
      <c r="E165" s="236"/>
      <c r="F165" s="47" t="s">
        <v>104</v>
      </c>
      <c r="G165" s="134">
        <v>3.29</v>
      </c>
      <c r="H165" s="26">
        <v>4.9000000000000004</v>
      </c>
      <c r="I165" s="26">
        <v>5</v>
      </c>
      <c r="J165" s="26">
        <v>32.5</v>
      </c>
      <c r="K165" s="26">
        <v>190</v>
      </c>
      <c r="L165" s="26">
        <v>0.02</v>
      </c>
      <c r="M165" s="26">
        <v>0.15</v>
      </c>
      <c r="N165" s="26">
        <v>9.6</v>
      </c>
      <c r="O165" s="26">
        <v>0.09</v>
      </c>
      <c r="P165" s="26">
        <v>107.3</v>
      </c>
      <c r="Q165" s="26">
        <v>95.2</v>
      </c>
      <c r="R165" s="26">
        <v>26</v>
      </c>
      <c r="S165" s="26">
        <v>0.84</v>
      </c>
      <c r="T165" s="68"/>
    </row>
    <row r="166" spans="1:20" x14ac:dyDescent="0.25">
      <c r="A166" s="28"/>
      <c r="B166" s="28"/>
      <c r="C166" s="28"/>
      <c r="D166" s="28"/>
      <c r="E166" s="28"/>
      <c r="F166" s="29"/>
      <c r="G166" s="119"/>
      <c r="H166" s="27">
        <f>H165</f>
        <v>4.9000000000000004</v>
      </c>
      <c r="I166" s="27">
        <f t="shared" ref="I166:S166" si="38">I165</f>
        <v>5</v>
      </c>
      <c r="J166" s="27">
        <f t="shared" si="38"/>
        <v>32.5</v>
      </c>
      <c r="K166" s="27">
        <f t="shared" si="38"/>
        <v>190</v>
      </c>
      <c r="L166" s="27">
        <f t="shared" si="38"/>
        <v>0.02</v>
      </c>
      <c r="M166" s="27">
        <f t="shared" si="38"/>
        <v>0.15</v>
      </c>
      <c r="N166" s="27">
        <f t="shared" si="38"/>
        <v>9.6</v>
      </c>
      <c r="O166" s="27">
        <f t="shared" si="38"/>
        <v>0.09</v>
      </c>
      <c r="P166" s="27">
        <f t="shared" si="38"/>
        <v>107.3</v>
      </c>
      <c r="Q166" s="27">
        <f t="shared" si="38"/>
        <v>95.2</v>
      </c>
      <c r="R166" s="27">
        <f t="shared" si="38"/>
        <v>26</v>
      </c>
      <c r="S166" s="27">
        <f t="shared" si="38"/>
        <v>0.84</v>
      </c>
      <c r="T166" s="55"/>
    </row>
    <row r="167" spans="1:20" x14ac:dyDescent="0.25">
      <c r="A167" s="94" t="s">
        <v>23</v>
      </c>
      <c r="B167" s="28" t="s">
        <v>4</v>
      </c>
      <c r="C167" s="28"/>
      <c r="D167" s="28"/>
      <c r="E167" s="28"/>
      <c r="F167" s="29" t="s">
        <v>43</v>
      </c>
      <c r="G167" s="119">
        <v>1.92</v>
      </c>
      <c r="H167" s="42">
        <v>2.9</v>
      </c>
      <c r="I167" s="42">
        <v>0.8</v>
      </c>
      <c r="J167" s="42">
        <v>17</v>
      </c>
      <c r="K167" s="42">
        <v>90</v>
      </c>
      <c r="L167" s="43">
        <v>0.04</v>
      </c>
      <c r="M167" s="43"/>
      <c r="N167" s="43"/>
      <c r="O167" s="43">
        <v>0.4</v>
      </c>
      <c r="P167" s="43">
        <v>8.6999999999999993</v>
      </c>
      <c r="Q167" s="43">
        <v>34.1</v>
      </c>
      <c r="R167" s="43">
        <v>9.1</v>
      </c>
      <c r="S167" s="43">
        <v>0.52</v>
      </c>
    </row>
    <row r="168" spans="1:20" x14ac:dyDescent="0.25">
      <c r="A168" s="28"/>
      <c r="B168" s="28"/>
      <c r="C168" s="28"/>
      <c r="D168" s="28"/>
      <c r="E168" s="28"/>
      <c r="F168" s="75"/>
      <c r="G168" s="135"/>
      <c r="H168" s="27">
        <f>H167</f>
        <v>2.9</v>
      </c>
      <c r="I168" s="27">
        <f t="shared" ref="I168:S168" si="39">I167</f>
        <v>0.8</v>
      </c>
      <c r="J168" s="27">
        <f t="shared" si="39"/>
        <v>17</v>
      </c>
      <c r="K168" s="27">
        <f t="shared" si="39"/>
        <v>90</v>
      </c>
      <c r="L168" s="27">
        <f t="shared" si="39"/>
        <v>0.04</v>
      </c>
      <c r="M168" s="27">
        <f t="shared" si="39"/>
        <v>0</v>
      </c>
      <c r="N168" s="27">
        <f t="shared" si="39"/>
        <v>0</v>
      </c>
      <c r="O168" s="27">
        <f t="shared" si="39"/>
        <v>0.4</v>
      </c>
      <c r="P168" s="27">
        <f t="shared" si="39"/>
        <v>8.6999999999999993</v>
      </c>
      <c r="Q168" s="27">
        <f t="shared" si="39"/>
        <v>34.1</v>
      </c>
      <c r="R168" s="27">
        <f t="shared" si="39"/>
        <v>9.1</v>
      </c>
      <c r="S168" s="27">
        <f t="shared" si="39"/>
        <v>0.52</v>
      </c>
      <c r="T168" s="55"/>
    </row>
    <row r="169" spans="1:20" x14ac:dyDescent="0.25">
      <c r="A169" s="28"/>
      <c r="B169" s="28"/>
      <c r="C169" s="28"/>
      <c r="D169" s="28"/>
      <c r="E169" s="28"/>
      <c r="F169" s="29"/>
      <c r="G169" s="131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55"/>
    </row>
    <row r="170" spans="1:20" x14ac:dyDescent="0.25">
      <c r="A170" s="28"/>
      <c r="B170" s="28"/>
      <c r="C170" s="28"/>
      <c r="D170" s="28"/>
      <c r="E170" s="52"/>
      <c r="F170" s="30" t="s">
        <v>5</v>
      </c>
      <c r="G170" s="119">
        <f t="shared" ref="G170:S170" si="40">((G156+G157+G165+G167)+(G162+G161+G165+G167))/2</f>
        <v>13.705</v>
      </c>
      <c r="H170" s="41">
        <f t="shared" si="40"/>
        <v>14.565000000000001</v>
      </c>
      <c r="I170" s="41">
        <f t="shared" si="40"/>
        <v>19.845000000000002</v>
      </c>
      <c r="J170" s="41">
        <f t="shared" si="40"/>
        <v>73.36</v>
      </c>
      <c r="K170" s="41">
        <f t="shared" si="40"/>
        <v>579.5</v>
      </c>
      <c r="L170" s="41">
        <f t="shared" si="40"/>
        <v>0.22</v>
      </c>
      <c r="M170" s="41">
        <f t="shared" si="40"/>
        <v>3.1250000000000004</v>
      </c>
      <c r="N170" s="41">
        <f t="shared" si="40"/>
        <v>59.349999999999994</v>
      </c>
      <c r="O170" s="41">
        <f t="shared" si="40"/>
        <v>2.0049999999999999</v>
      </c>
      <c r="P170" s="41">
        <f t="shared" si="40"/>
        <v>207.82999999999998</v>
      </c>
      <c r="Q170" s="41">
        <f t="shared" si="40"/>
        <v>252.25</v>
      </c>
      <c r="R170" s="41">
        <f t="shared" si="40"/>
        <v>63.65</v>
      </c>
      <c r="S170" s="41">
        <f t="shared" si="40"/>
        <v>2.6550000000000002</v>
      </c>
      <c r="T170" s="55"/>
    </row>
    <row r="171" spans="1:20" x14ac:dyDescent="0.25">
      <c r="A171" s="28"/>
      <c r="E171" s="28"/>
      <c r="F171" s="75"/>
      <c r="G171" s="13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</row>
    <row r="172" spans="1:20" x14ac:dyDescent="0.25">
      <c r="A172" s="28"/>
      <c r="B172" s="67" t="s">
        <v>30</v>
      </c>
      <c r="C172" s="28"/>
      <c r="D172" s="28"/>
      <c r="E172" s="28"/>
      <c r="F172" s="30"/>
      <c r="G172" s="119"/>
      <c r="H172" s="54"/>
      <c r="I172" s="42"/>
      <c r="J172" s="42"/>
      <c r="K172" s="42"/>
      <c r="L172" s="55"/>
      <c r="M172" s="55"/>
      <c r="N172" s="55"/>
      <c r="O172" s="55"/>
      <c r="P172" s="55"/>
      <c r="Q172" s="55"/>
      <c r="R172" s="55"/>
      <c r="S172" s="55"/>
      <c r="T172" s="55"/>
    </row>
    <row r="173" spans="1:20" x14ac:dyDescent="0.25">
      <c r="A173" s="28"/>
      <c r="B173" s="28"/>
      <c r="C173" s="63" t="s">
        <v>95</v>
      </c>
      <c r="D173" s="28"/>
      <c r="E173" s="28"/>
      <c r="F173" s="29"/>
      <c r="G173" s="131"/>
      <c r="H173" s="42"/>
      <c r="I173" s="42"/>
      <c r="J173" s="42"/>
      <c r="K173" s="42"/>
      <c r="L173" s="55"/>
      <c r="M173" s="55"/>
      <c r="N173" s="55"/>
      <c r="O173" s="55"/>
      <c r="P173" s="55"/>
      <c r="Q173" s="55"/>
      <c r="R173" s="55"/>
      <c r="S173" s="55"/>
      <c r="T173" s="55"/>
    </row>
    <row r="174" spans="1:20" x14ac:dyDescent="0.25">
      <c r="A174" s="76" t="s">
        <v>50</v>
      </c>
      <c r="B174" s="28" t="s">
        <v>51</v>
      </c>
      <c r="C174" s="28"/>
      <c r="D174" s="28"/>
      <c r="E174" s="28"/>
      <c r="F174" s="47" t="s">
        <v>52</v>
      </c>
      <c r="G174" s="128">
        <v>5.83</v>
      </c>
      <c r="H174" s="26">
        <v>2.2799999999999998</v>
      </c>
      <c r="I174" s="26">
        <v>5</v>
      </c>
      <c r="J174" s="26">
        <v>15.6</v>
      </c>
      <c r="K174" s="26">
        <v>118</v>
      </c>
      <c r="L174" s="26">
        <v>0.08</v>
      </c>
      <c r="M174" s="26">
        <v>6.7</v>
      </c>
      <c r="N174" s="26">
        <v>21.8</v>
      </c>
      <c r="O174" s="26">
        <v>0.28000000000000003</v>
      </c>
      <c r="P174" s="26">
        <v>18.8</v>
      </c>
      <c r="Q174" s="26">
        <v>65.3</v>
      </c>
      <c r="R174" s="26">
        <v>22.7</v>
      </c>
      <c r="S174" s="26">
        <v>0.86</v>
      </c>
      <c r="T174" s="28"/>
    </row>
    <row r="175" spans="1:20" x14ac:dyDescent="0.25">
      <c r="A175" s="7" t="s">
        <v>24</v>
      </c>
      <c r="B175" s="8" t="s">
        <v>68</v>
      </c>
      <c r="C175" s="8"/>
      <c r="D175" s="8"/>
      <c r="E175" s="8"/>
      <c r="F175" s="9">
        <v>50</v>
      </c>
      <c r="G175" s="127">
        <v>4.4800000000000004</v>
      </c>
      <c r="H175" s="10">
        <v>2.23</v>
      </c>
      <c r="I175" s="10">
        <v>2.94</v>
      </c>
      <c r="J175" s="10">
        <v>22.3</v>
      </c>
      <c r="K175" s="10">
        <v>125</v>
      </c>
      <c r="L175" s="10">
        <v>0.02</v>
      </c>
      <c r="M175" s="10"/>
      <c r="N175" s="10">
        <v>3</v>
      </c>
      <c r="O175" s="10">
        <v>1.05</v>
      </c>
      <c r="P175" s="10">
        <v>8.6999999999999993</v>
      </c>
      <c r="Q175" s="10">
        <v>27</v>
      </c>
      <c r="R175" s="10">
        <v>6</v>
      </c>
      <c r="S175" s="10">
        <v>0.63</v>
      </c>
      <c r="T175" s="11"/>
    </row>
    <row r="176" spans="1:20" x14ac:dyDescent="0.25">
      <c r="A176" s="28"/>
      <c r="B176" s="237" t="s">
        <v>99</v>
      </c>
      <c r="C176" s="237"/>
      <c r="D176" s="237"/>
      <c r="E176" s="237"/>
      <c r="F176" s="99"/>
      <c r="G176" s="120"/>
      <c r="H176" s="27">
        <f>SUM(H174:H175)</f>
        <v>4.51</v>
      </c>
      <c r="I176" s="27">
        <f t="shared" ref="I176:S176" si="41">SUM(I174:I175)</f>
        <v>7.9399999999999995</v>
      </c>
      <c r="J176" s="27">
        <f t="shared" si="41"/>
        <v>37.9</v>
      </c>
      <c r="K176" s="27">
        <f t="shared" si="41"/>
        <v>243</v>
      </c>
      <c r="L176" s="27">
        <f t="shared" si="41"/>
        <v>0.1</v>
      </c>
      <c r="M176" s="27">
        <f t="shared" si="41"/>
        <v>6.7</v>
      </c>
      <c r="N176" s="27">
        <f t="shared" si="41"/>
        <v>24.8</v>
      </c>
      <c r="O176" s="27">
        <f t="shared" si="41"/>
        <v>1.33</v>
      </c>
      <c r="P176" s="27">
        <f t="shared" si="41"/>
        <v>27.5</v>
      </c>
      <c r="Q176" s="27">
        <f t="shared" si="41"/>
        <v>92.3</v>
      </c>
      <c r="R176" s="27">
        <f t="shared" si="41"/>
        <v>28.7</v>
      </c>
      <c r="S176" s="27">
        <f t="shared" si="41"/>
        <v>1.49</v>
      </c>
      <c r="T176" s="55"/>
    </row>
    <row r="177" spans="1:20" x14ac:dyDescent="0.25">
      <c r="A177" s="28"/>
      <c r="B177" s="233" t="s">
        <v>134</v>
      </c>
      <c r="C177" s="233"/>
      <c r="D177" s="233"/>
      <c r="E177" s="233"/>
      <c r="F177" s="45"/>
      <c r="G177" s="120"/>
      <c r="H177" s="27"/>
      <c r="I177" s="27"/>
      <c r="J177" s="27"/>
      <c r="K177" s="27"/>
      <c r="L177" s="43"/>
      <c r="M177" s="43"/>
      <c r="N177" s="43"/>
      <c r="O177" s="43"/>
      <c r="P177" s="43"/>
      <c r="Q177" s="43"/>
      <c r="R177" s="43"/>
      <c r="S177" s="43"/>
      <c r="T177" s="55"/>
    </row>
    <row r="178" spans="1:20" x14ac:dyDescent="0.25">
      <c r="A178" s="104" t="s">
        <v>82</v>
      </c>
      <c r="B178" s="81" t="s">
        <v>57</v>
      </c>
      <c r="C178" s="81"/>
      <c r="D178" s="82"/>
      <c r="E178" s="82"/>
      <c r="F178" s="16" t="s">
        <v>10</v>
      </c>
      <c r="G178" s="125">
        <v>6.01</v>
      </c>
      <c r="H178" s="4">
        <v>6.19</v>
      </c>
      <c r="I178" s="4">
        <v>7.12</v>
      </c>
      <c r="J178" s="4">
        <v>28.18</v>
      </c>
      <c r="K178" s="83">
        <v>202.5</v>
      </c>
      <c r="L178" s="4">
        <v>0.158</v>
      </c>
      <c r="M178" s="76">
        <v>0.23</v>
      </c>
      <c r="N178" s="76">
        <v>35</v>
      </c>
      <c r="O178" s="76">
        <v>0.248</v>
      </c>
      <c r="P178" s="76">
        <v>140.41999999999999</v>
      </c>
      <c r="Q178" s="76">
        <v>179.3</v>
      </c>
      <c r="R178" s="76">
        <v>48.1</v>
      </c>
      <c r="S178" s="76">
        <v>1.2829999999999999</v>
      </c>
      <c r="T178" s="6"/>
    </row>
    <row r="179" spans="1:20" x14ac:dyDescent="0.25">
      <c r="A179" s="7" t="s">
        <v>24</v>
      </c>
      <c r="B179" s="8" t="s">
        <v>68</v>
      </c>
      <c r="C179" s="8"/>
      <c r="D179" s="8"/>
      <c r="E179" s="8"/>
      <c r="F179" s="9">
        <v>50</v>
      </c>
      <c r="G179" s="127">
        <v>4.4800000000000004</v>
      </c>
      <c r="H179" s="10">
        <v>2.23</v>
      </c>
      <c r="I179" s="10">
        <v>2.94</v>
      </c>
      <c r="J179" s="10">
        <v>22.3</v>
      </c>
      <c r="K179" s="10">
        <v>125</v>
      </c>
      <c r="L179" s="10">
        <v>0.02</v>
      </c>
      <c r="M179" s="10"/>
      <c r="N179" s="10">
        <v>3</v>
      </c>
      <c r="O179" s="10">
        <v>1.05</v>
      </c>
      <c r="P179" s="10">
        <v>8.6999999999999993</v>
      </c>
      <c r="Q179" s="10">
        <v>27</v>
      </c>
      <c r="R179" s="10">
        <v>6</v>
      </c>
      <c r="S179" s="10">
        <v>0.63</v>
      </c>
      <c r="T179" s="11"/>
    </row>
    <row r="180" spans="1:20" x14ac:dyDescent="0.25">
      <c r="A180" s="28"/>
      <c r="F180" s="29"/>
      <c r="G180" s="119"/>
      <c r="H180" s="27">
        <f>SUM(H178:H179)</f>
        <v>8.42</v>
      </c>
      <c r="I180" s="27">
        <f t="shared" ref="I180:S180" si="42">SUM(I178:I179)</f>
        <v>10.06</v>
      </c>
      <c r="J180" s="27">
        <f t="shared" si="42"/>
        <v>50.480000000000004</v>
      </c>
      <c r="K180" s="27">
        <f t="shared" si="42"/>
        <v>327.5</v>
      </c>
      <c r="L180" s="27">
        <f t="shared" si="42"/>
        <v>0.17799999999999999</v>
      </c>
      <c r="M180" s="27">
        <f t="shared" si="42"/>
        <v>0.23</v>
      </c>
      <c r="N180" s="27">
        <f t="shared" si="42"/>
        <v>38</v>
      </c>
      <c r="O180" s="27">
        <f t="shared" si="42"/>
        <v>1.298</v>
      </c>
      <c r="P180" s="27">
        <f t="shared" si="42"/>
        <v>149.11999999999998</v>
      </c>
      <c r="Q180" s="27">
        <f t="shared" si="42"/>
        <v>206.3</v>
      </c>
      <c r="R180" s="27">
        <f t="shared" si="42"/>
        <v>54.1</v>
      </c>
      <c r="S180" s="27">
        <f t="shared" si="42"/>
        <v>1.9129999999999998</v>
      </c>
      <c r="T180" s="55"/>
    </row>
    <row r="181" spans="1:20" x14ac:dyDescent="0.25">
      <c r="A181" s="28"/>
      <c r="B181" s="233" t="s">
        <v>20</v>
      </c>
      <c r="C181" s="233"/>
      <c r="D181" s="233"/>
      <c r="E181" s="233"/>
      <c r="F181" s="29"/>
      <c r="G181" s="119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55"/>
    </row>
    <row r="182" spans="1:20" x14ac:dyDescent="0.25">
      <c r="A182" s="94" t="s">
        <v>34</v>
      </c>
      <c r="B182" s="234" t="s">
        <v>37</v>
      </c>
      <c r="C182" s="234"/>
      <c r="D182" s="234"/>
      <c r="E182" s="234"/>
      <c r="F182" s="29" t="s">
        <v>21</v>
      </c>
      <c r="G182" s="119">
        <v>0.79</v>
      </c>
      <c r="H182" s="42">
        <v>0.46</v>
      </c>
      <c r="I182" s="42">
        <v>0.02</v>
      </c>
      <c r="J182" s="42">
        <v>16.25</v>
      </c>
      <c r="K182" s="42">
        <v>67</v>
      </c>
      <c r="L182" s="43">
        <v>0</v>
      </c>
      <c r="M182" s="43">
        <v>0</v>
      </c>
      <c r="N182" s="43">
        <v>0</v>
      </c>
      <c r="O182" s="43">
        <v>0</v>
      </c>
      <c r="P182" s="43">
        <v>0.4</v>
      </c>
      <c r="Q182" s="43">
        <v>0</v>
      </c>
      <c r="R182" s="43">
        <v>0</v>
      </c>
      <c r="S182" s="43">
        <v>0.4</v>
      </c>
    </row>
    <row r="183" spans="1:20" x14ac:dyDescent="0.25">
      <c r="A183" s="94"/>
      <c r="B183" s="105"/>
      <c r="C183" s="105"/>
      <c r="D183" s="105"/>
      <c r="E183" s="105"/>
      <c r="F183" s="29"/>
      <c r="G183" s="119"/>
      <c r="H183" s="27">
        <f>H182</f>
        <v>0.46</v>
      </c>
      <c r="I183" s="27">
        <f t="shared" ref="I183:S183" si="43">I182</f>
        <v>0.02</v>
      </c>
      <c r="J183" s="27">
        <f t="shared" si="43"/>
        <v>16.25</v>
      </c>
      <c r="K183" s="27">
        <f t="shared" si="43"/>
        <v>67</v>
      </c>
      <c r="L183" s="27">
        <f t="shared" si="43"/>
        <v>0</v>
      </c>
      <c r="M183" s="27">
        <f t="shared" si="43"/>
        <v>0</v>
      </c>
      <c r="N183" s="27">
        <f t="shared" si="43"/>
        <v>0</v>
      </c>
      <c r="O183" s="27">
        <f t="shared" si="43"/>
        <v>0</v>
      </c>
      <c r="P183" s="27">
        <f t="shared" si="43"/>
        <v>0.4</v>
      </c>
      <c r="Q183" s="27">
        <f t="shared" si="43"/>
        <v>0</v>
      </c>
      <c r="R183" s="27">
        <f t="shared" si="43"/>
        <v>0</v>
      </c>
      <c r="S183" s="27">
        <f t="shared" si="43"/>
        <v>0.4</v>
      </c>
    </row>
    <row r="184" spans="1:20" x14ac:dyDescent="0.25">
      <c r="A184" s="94" t="s">
        <v>23</v>
      </c>
      <c r="B184" s="28" t="s">
        <v>4</v>
      </c>
      <c r="C184" s="28"/>
      <c r="D184" s="28"/>
      <c r="E184" s="28"/>
      <c r="F184" s="29" t="s">
        <v>43</v>
      </c>
      <c r="G184" s="119">
        <v>1.92</v>
      </c>
      <c r="H184" s="42">
        <v>2.9</v>
      </c>
      <c r="I184" s="42">
        <v>0.8</v>
      </c>
      <c r="J184" s="42">
        <v>17</v>
      </c>
      <c r="K184" s="42">
        <v>90</v>
      </c>
      <c r="L184" s="43">
        <v>0.04</v>
      </c>
      <c r="M184" s="43"/>
      <c r="N184" s="43"/>
      <c r="O184" s="43">
        <v>0.4</v>
      </c>
      <c r="P184" s="43">
        <v>8.6999999999999993</v>
      </c>
      <c r="Q184" s="43">
        <v>34.1</v>
      </c>
      <c r="R184" s="43">
        <v>9.1</v>
      </c>
      <c r="S184" s="43">
        <v>0.52</v>
      </c>
    </row>
    <row r="185" spans="1:20" x14ac:dyDescent="0.25">
      <c r="A185" s="100"/>
      <c r="B185" s="28"/>
      <c r="C185" s="28"/>
      <c r="D185" s="28"/>
      <c r="E185" s="28"/>
      <c r="F185" s="29"/>
      <c r="G185" s="131"/>
      <c r="H185" s="27">
        <f>H184</f>
        <v>2.9</v>
      </c>
      <c r="I185" s="27">
        <f t="shared" ref="I185:S185" si="44">I184</f>
        <v>0.8</v>
      </c>
      <c r="J185" s="27">
        <f t="shared" si="44"/>
        <v>17</v>
      </c>
      <c r="K185" s="27">
        <f t="shared" si="44"/>
        <v>90</v>
      </c>
      <c r="L185" s="27">
        <f t="shared" si="44"/>
        <v>0.04</v>
      </c>
      <c r="M185" s="27">
        <f t="shared" si="44"/>
        <v>0</v>
      </c>
      <c r="N185" s="27">
        <f t="shared" si="44"/>
        <v>0</v>
      </c>
      <c r="O185" s="27">
        <f t="shared" si="44"/>
        <v>0.4</v>
      </c>
      <c r="P185" s="27">
        <f t="shared" si="44"/>
        <v>8.6999999999999993</v>
      </c>
      <c r="Q185" s="27">
        <f t="shared" si="44"/>
        <v>34.1</v>
      </c>
      <c r="R185" s="27">
        <f t="shared" si="44"/>
        <v>9.1</v>
      </c>
      <c r="S185" s="27">
        <f t="shared" si="44"/>
        <v>0.52</v>
      </c>
      <c r="T185" s="55"/>
    </row>
    <row r="186" spans="1:20" x14ac:dyDescent="0.25">
      <c r="A186" s="28"/>
      <c r="B186" s="28"/>
      <c r="C186" s="28"/>
      <c r="D186" s="28"/>
      <c r="E186" s="28"/>
      <c r="F186" s="29"/>
      <c r="G186" s="131"/>
      <c r="H186" s="42"/>
      <c r="I186" s="27"/>
      <c r="J186" s="27"/>
      <c r="K186" s="27"/>
      <c r="L186" s="43"/>
      <c r="M186" s="43"/>
      <c r="N186" s="43"/>
      <c r="O186" s="43"/>
      <c r="P186" s="43"/>
      <c r="Q186" s="43"/>
      <c r="R186" s="43"/>
      <c r="S186" s="43"/>
      <c r="T186" s="55"/>
    </row>
    <row r="187" spans="1:20" x14ac:dyDescent="0.25">
      <c r="A187" s="28"/>
      <c r="B187" s="28"/>
      <c r="C187" s="28"/>
      <c r="D187" s="28"/>
      <c r="E187" s="52"/>
      <c r="F187" s="30" t="s">
        <v>5</v>
      </c>
      <c r="G187" s="119">
        <f>((G174+G175+G182+G184)+(G178+G179+G182+G184))/2</f>
        <v>13.110000000000001</v>
      </c>
      <c r="H187" s="41">
        <f t="shared" ref="H187:S187" si="45">((H174+H175+H182+H184)+(H178+H179+H182+H184))/2</f>
        <v>9.8249999999999993</v>
      </c>
      <c r="I187" s="41">
        <f t="shared" si="45"/>
        <v>9.82</v>
      </c>
      <c r="J187" s="41">
        <f t="shared" si="45"/>
        <v>77.44</v>
      </c>
      <c r="K187" s="41">
        <f t="shared" si="45"/>
        <v>442.25</v>
      </c>
      <c r="L187" s="41">
        <f t="shared" si="45"/>
        <v>0.17899999999999999</v>
      </c>
      <c r="M187" s="41">
        <f t="shared" si="45"/>
        <v>3.4650000000000003</v>
      </c>
      <c r="N187" s="41">
        <f t="shared" si="45"/>
        <v>31.4</v>
      </c>
      <c r="O187" s="41">
        <f t="shared" si="45"/>
        <v>1.714</v>
      </c>
      <c r="P187" s="41">
        <f t="shared" si="45"/>
        <v>97.409999999999982</v>
      </c>
      <c r="Q187" s="41">
        <f t="shared" si="45"/>
        <v>183.4</v>
      </c>
      <c r="R187" s="41">
        <f t="shared" si="45"/>
        <v>50.5</v>
      </c>
      <c r="S187" s="41">
        <f t="shared" si="45"/>
        <v>2.6215000000000002</v>
      </c>
      <c r="T187" s="55"/>
    </row>
    <row r="188" spans="1:20" x14ac:dyDescent="0.25">
      <c r="A188" s="28"/>
      <c r="B188" s="28"/>
      <c r="C188" s="63"/>
      <c r="D188" s="28"/>
      <c r="E188" s="52"/>
      <c r="F188" s="29"/>
      <c r="G188" s="131"/>
      <c r="H188" s="42"/>
      <c r="I188" s="42"/>
      <c r="J188" s="42"/>
      <c r="K188" s="106"/>
      <c r="L188" s="43"/>
      <c r="M188" s="43"/>
      <c r="N188" s="43"/>
      <c r="O188" s="43"/>
      <c r="P188" s="43"/>
      <c r="Q188" s="43"/>
      <c r="R188" s="43"/>
      <c r="S188" s="43"/>
      <c r="T188" s="55"/>
    </row>
    <row r="189" spans="1:20" x14ac:dyDescent="0.25">
      <c r="A189" s="32"/>
      <c r="F189" s="75"/>
      <c r="G189" s="135"/>
    </row>
    <row r="190" spans="1:20" x14ac:dyDescent="0.25">
      <c r="A190" s="28"/>
      <c r="B190" s="28"/>
      <c r="C190" s="28"/>
      <c r="D190" s="28"/>
      <c r="E190" s="28"/>
      <c r="F190" s="29"/>
      <c r="G190" s="131"/>
      <c r="H190" s="42"/>
      <c r="I190" s="54"/>
      <c r="J190" s="54"/>
      <c r="K190" s="27"/>
      <c r="L190" s="55"/>
      <c r="M190" s="55"/>
      <c r="N190" s="55"/>
      <c r="O190" s="55"/>
      <c r="P190" s="55"/>
      <c r="Q190" s="55"/>
      <c r="R190" s="55"/>
      <c r="S190" s="55"/>
      <c r="T190" s="55"/>
    </row>
    <row r="191" spans="1:20" x14ac:dyDescent="0.25">
      <c r="A191" s="32"/>
      <c r="B191" s="67" t="s">
        <v>31</v>
      </c>
      <c r="C191" s="63"/>
      <c r="D191" s="63"/>
      <c r="E191" s="28"/>
      <c r="F191" s="29"/>
      <c r="G191" s="135"/>
      <c r="H191" s="68"/>
      <c r="I191" s="68"/>
      <c r="J191" s="68"/>
      <c r="K191" s="68"/>
      <c r="L191" s="55"/>
      <c r="M191" s="55"/>
      <c r="N191" s="55"/>
      <c r="O191" s="55"/>
      <c r="P191" s="55"/>
      <c r="Q191" s="55"/>
      <c r="R191" s="55"/>
      <c r="S191" s="55"/>
      <c r="T191" s="55"/>
    </row>
    <row r="192" spans="1:20" x14ac:dyDescent="0.25">
      <c r="A192" s="47"/>
      <c r="B192" s="233" t="s">
        <v>87</v>
      </c>
      <c r="C192" s="233"/>
      <c r="D192" s="233"/>
      <c r="E192" s="233"/>
      <c r="F192" s="233"/>
      <c r="G192" s="131"/>
      <c r="H192" s="42"/>
      <c r="I192" s="42"/>
      <c r="J192" s="42"/>
      <c r="K192" s="42"/>
      <c r="L192" s="43"/>
      <c r="M192" s="43"/>
      <c r="N192" s="43"/>
      <c r="O192" s="43"/>
      <c r="P192" s="43"/>
      <c r="Q192" s="43"/>
      <c r="R192" s="43"/>
      <c r="S192" s="43"/>
      <c r="T192" s="55"/>
    </row>
    <row r="193" spans="1:20" x14ac:dyDescent="0.25">
      <c r="A193" s="29" t="s">
        <v>105</v>
      </c>
      <c r="B193" s="44" t="s">
        <v>106</v>
      </c>
      <c r="C193" s="44"/>
      <c r="D193" s="44"/>
      <c r="E193" s="44"/>
      <c r="F193" s="47" t="s">
        <v>45</v>
      </c>
      <c r="G193" s="134">
        <v>6.19</v>
      </c>
      <c r="H193" s="26">
        <v>1.6</v>
      </c>
      <c r="I193" s="26">
        <v>4.7</v>
      </c>
      <c r="J193" s="26">
        <v>9.6999999999999993</v>
      </c>
      <c r="K193" s="26">
        <v>87</v>
      </c>
      <c r="L193" s="26">
        <v>0.03</v>
      </c>
      <c r="M193" s="26">
        <v>6.37</v>
      </c>
      <c r="N193" s="26">
        <v>23.4</v>
      </c>
      <c r="O193" s="26">
        <v>0.25</v>
      </c>
      <c r="P193" s="26">
        <v>31.4</v>
      </c>
      <c r="Q193" s="26">
        <v>39.700000000000003</v>
      </c>
      <c r="R193" s="26">
        <v>17</v>
      </c>
      <c r="S193" s="26">
        <v>0.78</v>
      </c>
      <c r="T193" s="101"/>
    </row>
    <row r="194" spans="1:20" x14ac:dyDescent="0.25">
      <c r="A194" s="97" t="s">
        <v>107</v>
      </c>
      <c r="B194" s="107" t="s">
        <v>108</v>
      </c>
      <c r="C194" s="107"/>
      <c r="D194" s="107"/>
      <c r="E194" s="107"/>
      <c r="F194" s="108">
        <v>50</v>
      </c>
      <c r="G194" s="131">
        <v>2.25</v>
      </c>
      <c r="H194" s="90">
        <v>1.9</v>
      </c>
      <c r="I194" s="90">
        <v>0.3</v>
      </c>
      <c r="J194" s="90">
        <v>30.7</v>
      </c>
      <c r="K194" s="90">
        <v>136</v>
      </c>
      <c r="L194" s="90">
        <v>0.06</v>
      </c>
      <c r="M194" s="90"/>
      <c r="N194" s="90">
        <v>5</v>
      </c>
      <c r="O194" s="90">
        <v>0.6</v>
      </c>
      <c r="P194" s="90">
        <v>34</v>
      </c>
      <c r="Q194" s="90">
        <v>52</v>
      </c>
      <c r="R194" s="90">
        <v>9</v>
      </c>
      <c r="S194" s="90">
        <v>0.6</v>
      </c>
      <c r="T194" s="109"/>
    </row>
    <row r="195" spans="1:20" x14ac:dyDescent="0.25">
      <c r="A195" s="47"/>
      <c r="B195" s="28"/>
      <c r="C195" s="237" t="s">
        <v>99</v>
      </c>
      <c r="D195" s="237"/>
      <c r="E195" s="237"/>
      <c r="F195" s="237"/>
      <c r="G195" s="119"/>
      <c r="H195" s="27">
        <f>SUM(H193:H194)</f>
        <v>3.5</v>
      </c>
      <c r="I195" s="27">
        <f t="shared" ref="I195:S195" si="46">SUM(I193:I194)</f>
        <v>5</v>
      </c>
      <c r="J195" s="27">
        <f t="shared" si="46"/>
        <v>40.4</v>
      </c>
      <c r="K195" s="27">
        <f t="shared" si="46"/>
        <v>223</v>
      </c>
      <c r="L195" s="27">
        <f t="shared" si="46"/>
        <v>0.09</v>
      </c>
      <c r="M195" s="27">
        <f t="shared" si="46"/>
        <v>6.37</v>
      </c>
      <c r="N195" s="27">
        <f t="shared" si="46"/>
        <v>28.4</v>
      </c>
      <c r="O195" s="27">
        <f t="shared" si="46"/>
        <v>0.85</v>
      </c>
      <c r="P195" s="27">
        <f t="shared" si="46"/>
        <v>65.400000000000006</v>
      </c>
      <c r="Q195" s="27">
        <f t="shared" si="46"/>
        <v>91.7</v>
      </c>
      <c r="R195" s="27">
        <f t="shared" si="46"/>
        <v>26</v>
      </c>
      <c r="S195" s="27">
        <f t="shared" si="46"/>
        <v>1.38</v>
      </c>
      <c r="T195" s="55"/>
    </row>
    <row r="196" spans="1:20" x14ac:dyDescent="0.25">
      <c r="A196" s="47"/>
      <c r="B196" s="45"/>
      <c r="C196" s="233" t="s">
        <v>135</v>
      </c>
      <c r="D196" s="233"/>
      <c r="E196" s="233"/>
      <c r="F196" s="233"/>
      <c r="G196" s="120"/>
      <c r="H196" s="27"/>
      <c r="I196" s="27"/>
      <c r="J196" s="27"/>
      <c r="K196" s="27"/>
      <c r="L196" s="43"/>
      <c r="M196" s="43"/>
      <c r="N196" s="43"/>
      <c r="O196" s="43"/>
      <c r="P196" s="43"/>
      <c r="Q196" s="43"/>
      <c r="R196" s="43"/>
      <c r="S196" s="43"/>
      <c r="T196" s="55"/>
    </row>
    <row r="197" spans="1:20" s="28" customFormat="1" ht="15.75" customHeight="1" x14ac:dyDescent="0.25">
      <c r="A197" s="22" t="s">
        <v>120</v>
      </c>
      <c r="B197" s="23" t="s">
        <v>121</v>
      </c>
      <c r="C197" s="23"/>
      <c r="D197" s="23"/>
      <c r="F197" s="24" t="s">
        <v>127</v>
      </c>
      <c r="G197" s="126">
        <v>12.62</v>
      </c>
      <c r="H197" s="25">
        <v>0.4</v>
      </c>
      <c r="I197" s="25">
        <v>0.4</v>
      </c>
      <c r="J197" s="25">
        <v>9.8000000000000007</v>
      </c>
      <c r="K197" s="25">
        <v>47.3</v>
      </c>
      <c r="L197" s="25">
        <v>0.03</v>
      </c>
      <c r="M197" s="26">
        <v>10</v>
      </c>
      <c r="N197" s="26"/>
      <c r="O197" s="26">
        <v>0.2</v>
      </c>
      <c r="P197" s="26">
        <v>16</v>
      </c>
      <c r="Q197" s="26">
        <v>11</v>
      </c>
      <c r="R197" s="26">
        <v>9</v>
      </c>
      <c r="S197" s="26">
        <v>2.2000000000000002</v>
      </c>
    </row>
    <row r="198" spans="1:20" x14ac:dyDescent="0.25">
      <c r="A198" s="46" t="s">
        <v>129</v>
      </c>
      <c r="B198" s="2" t="s">
        <v>56</v>
      </c>
      <c r="C198" s="2"/>
      <c r="D198" s="2"/>
      <c r="E198" s="2"/>
      <c r="F198" s="3" t="s">
        <v>10</v>
      </c>
      <c r="G198" s="125">
        <v>6.5</v>
      </c>
      <c r="H198" s="4">
        <v>6.28</v>
      </c>
      <c r="I198" s="4">
        <v>7.55</v>
      </c>
      <c r="J198" s="4">
        <v>25.59</v>
      </c>
      <c r="K198" s="4">
        <v>195</v>
      </c>
      <c r="L198" s="5">
        <v>0.14599999999999999</v>
      </c>
      <c r="M198" s="5">
        <v>0.25</v>
      </c>
      <c r="N198" s="5">
        <v>37.700000000000003</v>
      </c>
      <c r="O198" s="5">
        <v>0.68</v>
      </c>
      <c r="P198" s="5">
        <v>156.02000000000001</v>
      </c>
      <c r="Q198" s="5">
        <v>193.5</v>
      </c>
      <c r="R198" s="5">
        <v>55.7</v>
      </c>
      <c r="S198" s="5">
        <v>1.3049999999999999</v>
      </c>
      <c r="T198" s="6"/>
    </row>
    <row r="199" spans="1:20" x14ac:dyDescent="0.25">
      <c r="A199" s="32"/>
      <c r="F199" s="75"/>
      <c r="G199" s="135"/>
      <c r="H199" s="72">
        <f t="shared" ref="H199:S199" si="47">SUM(H198:H198)</f>
        <v>6.28</v>
      </c>
      <c r="I199" s="72">
        <f t="shared" si="47"/>
        <v>7.55</v>
      </c>
      <c r="J199" s="72">
        <f t="shared" si="47"/>
        <v>25.59</v>
      </c>
      <c r="K199" s="72">
        <f t="shared" si="47"/>
        <v>195</v>
      </c>
      <c r="L199" s="72">
        <f t="shared" si="47"/>
        <v>0.14599999999999999</v>
      </c>
      <c r="M199" s="72">
        <f t="shared" si="47"/>
        <v>0.25</v>
      </c>
      <c r="N199" s="72">
        <f t="shared" si="47"/>
        <v>37.700000000000003</v>
      </c>
      <c r="O199" s="72">
        <f t="shared" si="47"/>
        <v>0.68</v>
      </c>
      <c r="P199" s="72">
        <f t="shared" si="47"/>
        <v>156.02000000000001</v>
      </c>
      <c r="Q199" s="72">
        <f t="shared" si="47"/>
        <v>193.5</v>
      </c>
      <c r="R199" s="72">
        <f t="shared" si="47"/>
        <v>55.7</v>
      </c>
      <c r="S199" s="72">
        <f t="shared" si="47"/>
        <v>1.3049999999999999</v>
      </c>
    </row>
    <row r="200" spans="1:20" x14ac:dyDescent="0.25">
      <c r="A200" s="47"/>
      <c r="B200" s="233" t="s">
        <v>109</v>
      </c>
      <c r="C200" s="233"/>
      <c r="D200" s="233"/>
      <c r="E200" s="233"/>
      <c r="F200" s="29"/>
      <c r="G200" s="131"/>
      <c r="H200" s="42"/>
      <c r="I200" s="42"/>
      <c r="J200" s="42"/>
      <c r="K200" s="42"/>
      <c r="L200" s="43"/>
      <c r="M200" s="43"/>
      <c r="N200" s="43"/>
      <c r="O200" s="43"/>
      <c r="P200" s="43"/>
      <c r="Q200" s="43"/>
      <c r="R200" s="43"/>
      <c r="S200" s="43"/>
      <c r="T200" s="55"/>
    </row>
    <row r="201" spans="1:20" x14ac:dyDescent="0.25">
      <c r="A201" s="29" t="s">
        <v>39</v>
      </c>
      <c r="B201" s="236" t="s">
        <v>40</v>
      </c>
      <c r="C201" s="236"/>
      <c r="D201" s="236"/>
      <c r="E201" s="236"/>
      <c r="F201" s="29">
        <v>200</v>
      </c>
      <c r="G201" s="119">
        <v>3.09</v>
      </c>
      <c r="H201" s="42">
        <v>0.8</v>
      </c>
      <c r="I201" s="42"/>
      <c r="J201" s="42">
        <v>29.5</v>
      </c>
      <c r="K201" s="42">
        <v>116</v>
      </c>
      <c r="L201" s="42">
        <v>0.02</v>
      </c>
      <c r="M201" s="42">
        <v>0.8</v>
      </c>
      <c r="N201" s="42"/>
      <c r="O201" s="42">
        <v>1.1000000000000001</v>
      </c>
      <c r="P201" s="42">
        <v>32.6</v>
      </c>
      <c r="Q201" s="42">
        <v>29.2</v>
      </c>
      <c r="R201" s="42">
        <v>21</v>
      </c>
      <c r="S201" s="42">
        <v>1.2</v>
      </c>
    </row>
    <row r="202" spans="1:20" x14ac:dyDescent="0.25">
      <c r="A202" s="29"/>
      <c r="B202" s="44"/>
      <c r="C202" s="44"/>
      <c r="D202" s="44"/>
      <c r="E202" s="44"/>
      <c r="F202" s="29"/>
      <c r="G202" s="119"/>
      <c r="H202" s="27">
        <f>H201</f>
        <v>0.8</v>
      </c>
      <c r="I202" s="27">
        <f t="shared" ref="I202:S202" si="48">I201</f>
        <v>0</v>
      </c>
      <c r="J202" s="27">
        <f t="shared" si="48"/>
        <v>29.5</v>
      </c>
      <c r="K202" s="27">
        <f t="shared" si="48"/>
        <v>116</v>
      </c>
      <c r="L202" s="27">
        <f t="shared" si="48"/>
        <v>0.02</v>
      </c>
      <c r="M202" s="27">
        <f t="shared" si="48"/>
        <v>0.8</v>
      </c>
      <c r="N202" s="27">
        <f t="shared" si="48"/>
        <v>0</v>
      </c>
      <c r="O202" s="27">
        <f t="shared" si="48"/>
        <v>1.1000000000000001</v>
      </c>
      <c r="P202" s="27">
        <f t="shared" si="48"/>
        <v>32.6</v>
      </c>
      <c r="Q202" s="27">
        <f t="shared" si="48"/>
        <v>29.2</v>
      </c>
      <c r="R202" s="27">
        <f t="shared" si="48"/>
        <v>21</v>
      </c>
      <c r="S202" s="27">
        <f t="shared" si="48"/>
        <v>1.2</v>
      </c>
    </row>
    <row r="203" spans="1:20" x14ac:dyDescent="0.25">
      <c r="A203" s="94" t="s">
        <v>23</v>
      </c>
      <c r="B203" s="28" t="s">
        <v>4</v>
      </c>
      <c r="C203" s="28"/>
      <c r="D203" s="28"/>
      <c r="E203" s="28"/>
      <c r="F203" s="29" t="s">
        <v>43</v>
      </c>
      <c r="G203" s="119">
        <v>1.92</v>
      </c>
      <c r="H203" s="42">
        <v>2.9</v>
      </c>
      <c r="I203" s="42">
        <v>0.8</v>
      </c>
      <c r="J203" s="42">
        <v>17</v>
      </c>
      <c r="K203" s="42">
        <v>90</v>
      </c>
      <c r="L203" s="43">
        <v>0.04</v>
      </c>
      <c r="M203" s="43"/>
      <c r="N203" s="43"/>
      <c r="O203" s="43">
        <v>0.4</v>
      </c>
      <c r="P203" s="43">
        <v>8.6999999999999993</v>
      </c>
      <c r="Q203" s="43">
        <v>34.1</v>
      </c>
      <c r="R203" s="43">
        <v>9.1</v>
      </c>
      <c r="S203" s="43">
        <v>0.52</v>
      </c>
    </row>
    <row r="204" spans="1:20" x14ac:dyDescent="0.25">
      <c r="A204" s="47"/>
      <c r="B204" s="28"/>
      <c r="C204" s="28"/>
      <c r="D204" s="28"/>
      <c r="E204" s="28"/>
      <c r="F204" s="29"/>
      <c r="G204" s="131"/>
      <c r="H204" s="27">
        <f>H203</f>
        <v>2.9</v>
      </c>
      <c r="I204" s="27">
        <f t="shared" ref="I204:S204" si="49">I203</f>
        <v>0.8</v>
      </c>
      <c r="J204" s="27">
        <f t="shared" si="49"/>
        <v>17</v>
      </c>
      <c r="K204" s="27">
        <f t="shared" si="49"/>
        <v>90</v>
      </c>
      <c r="L204" s="27">
        <f t="shared" si="49"/>
        <v>0.04</v>
      </c>
      <c r="M204" s="27">
        <f t="shared" si="49"/>
        <v>0</v>
      </c>
      <c r="N204" s="27">
        <f t="shared" si="49"/>
        <v>0</v>
      </c>
      <c r="O204" s="27">
        <f t="shared" si="49"/>
        <v>0.4</v>
      </c>
      <c r="P204" s="27">
        <f t="shared" si="49"/>
        <v>8.6999999999999993</v>
      </c>
      <c r="Q204" s="27">
        <f t="shared" si="49"/>
        <v>34.1</v>
      </c>
      <c r="R204" s="27">
        <f t="shared" si="49"/>
        <v>9.1</v>
      </c>
      <c r="S204" s="27">
        <f t="shared" si="49"/>
        <v>0.52</v>
      </c>
      <c r="T204" s="55"/>
    </row>
    <row r="205" spans="1:20" x14ac:dyDescent="0.25">
      <c r="A205" s="47"/>
      <c r="B205" s="28"/>
      <c r="C205" s="28"/>
      <c r="D205" s="28"/>
      <c r="E205" s="28"/>
      <c r="F205" s="29"/>
      <c r="G205" s="131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55"/>
    </row>
    <row r="206" spans="1:20" x14ac:dyDescent="0.25">
      <c r="A206" s="47"/>
      <c r="B206" s="28"/>
      <c r="C206" s="28"/>
      <c r="D206" s="28"/>
      <c r="E206" s="52"/>
      <c r="F206" s="30" t="s">
        <v>5</v>
      </c>
      <c r="G206" s="119">
        <f t="shared" ref="G206:S206" si="50">((G193+G194+G201+G203)+(G198+G197+G201+G203))/2</f>
        <v>18.79</v>
      </c>
      <c r="H206" s="41">
        <f t="shared" si="50"/>
        <v>8.7899999999999991</v>
      </c>
      <c r="I206" s="41">
        <f t="shared" si="50"/>
        <v>7.2750000000000004</v>
      </c>
      <c r="J206" s="41">
        <f t="shared" si="50"/>
        <v>84.39500000000001</v>
      </c>
      <c r="K206" s="41">
        <f t="shared" si="50"/>
        <v>438.65</v>
      </c>
      <c r="L206" s="41">
        <f t="shared" si="50"/>
        <v>0.193</v>
      </c>
      <c r="M206" s="41">
        <f t="shared" si="50"/>
        <v>9.11</v>
      </c>
      <c r="N206" s="41">
        <f t="shared" si="50"/>
        <v>33.049999999999997</v>
      </c>
      <c r="O206" s="41">
        <f t="shared" si="50"/>
        <v>2.3650000000000002</v>
      </c>
      <c r="P206" s="41">
        <f t="shared" si="50"/>
        <v>160.01</v>
      </c>
      <c r="Q206" s="41">
        <f t="shared" si="50"/>
        <v>211.4</v>
      </c>
      <c r="R206" s="41">
        <f t="shared" si="50"/>
        <v>75.45</v>
      </c>
      <c r="S206" s="41">
        <f t="shared" si="50"/>
        <v>4.1624999999999996</v>
      </c>
      <c r="T206" s="55"/>
    </row>
    <row r="207" spans="1:20" x14ac:dyDescent="0.25">
      <c r="A207" s="28"/>
      <c r="B207" s="28"/>
      <c r="C207" s="28"/>
      <c r="D207" s="28"/>
      <c r="E207" s="28"/>
      <c r="F207" s="29"/>
      <c r="G207" s="119"/>
      <c r="H207" s="27"/>
      <c r="I207" s="54"/>
      <c r="J207" s="54"/>
      <c r="K207" s="27"/>
      <c r="L207" s="55"/>
      <c r="M207" s="55"/>
      <c r="N207" s="55"/>
      <c r="O207" s="55"/>
      <c r="P207" s="55"/>
      <c r="Q207" s="55"/>
      <c r="R207" s="55"/>
      <c r="S207" s="55"/>
      <c r="T207" s="55"/>
    </row>
    <row r="208" spans="1:20" x14ac:dyDescent="0.25">
      <c r="A208" s="28"/>
      <c r="B208" s="67" t="s">
        <v>110</v>
      </c>
      <c r="C208" s="63"/>
      <c r="D208" s="63"/>
      <c r="E208" s="28"/>
      <c r="F208" s="29"/>
      <c r="G208" s="135"/>
      <c r="H208" s="68"/>
      <c r="I208" s="54"/>
      <c r="J208" s="54"/>
      <c r="K208" s="27"/>
      <c r="L208" s="55"/>
      <c r="M208" s="55"/>
      <c r="N208" s="55"/>
      <c r="O208" s="55"/>
      <c r="P208" s="55"/>
      <c r="Q208" s="55"/>
      <c r="R208" s="55"/>
      <c r="S208" s="55"/>
      <c r="T208" s="55"/>
    </row>
    <row r="209" spans="1:20" x14ac:dyDescent="0.25">
      <c r="A209" s="28"/>
      <c r="B209" s="63" t="s">
        <v>111</v>
      </c>
      <c r="C209" s="28"/>
      <c r="D209" s="28"/>
      <c r="E209" s="28"/>
      <c r="F209" s="29"/>
      <c r="G209" s="131"/>
      <c r="H209" s="42"/>
      <c r="I209" s="42"/>
      <c r="J209" s="42"/>
      <c r="K209" s="42"/>
      <c r="L209" s="43"/>
      <c r="M209" s="43"/>
      <c r="N209" s="43"/>
      <c r="O209" s="43"/>
      <c r="P209" s="43"/>
      <c r="Q209" s="43"/>
      <c r="R209" s="43"/>
      <c r="S209" s="43"/>
      <c r="T209" s="55"/>
    </row>
    <row r="210" spans="1:20" x14ac:dyDescent="0.25">
      <c r="A210" s="47" t="s">
        <v>41</v>
      </c>
      <c r="B210" s="44" t="s">
        <v>42</v>
      </c>
      <c r="C210" s="44"/>
      <c r="D210" s="44"/>
      <c r="E210" s="44"/>
      <c r="F210" s="47">
        <v>250</v>
      </c>
      <c r="G210" s="121">
        <v>5.71</v>
      </c>
      <c r="H210" s="26">
        <v>4.76</v>
      </c>
      <c r="I210" s="26">
        <v>6.79</v>
      </c>
      <c r="J210" s="26">
        <v>11.7</v>
      </c>
      <c r="K210" s="26">
        <v>137.32</v>
      </c>
      <c r="L210" s="26">
        <v>0.56000000000000005</v>
      </c>
      <c r="M210" s="26">
        <v>4.5999999999999996</v>
      </c>
      <c r="N210" s="26">
        <v>16.84</v>
      </c>
      <c r="O210" s="26">
        <v>1.29</v>
      </c>
      <c r="P210" s="26">
        <v>26.72</v>
      </c>
      <c r="Q210" s="26">
        <v>57.7</v>
      </c>
      <c r="R210" s="26">
        <v>20.28</v>
      </c>
      <c r="S210" s="26">
        <v>0.93</v>
      </c>
    </row>
    <row r="211" spans="1:20" x14ac:dyDescent="0.25">
      <c r="A211" s="1" t="s">
        <v>24</v>
      </c>
      <c r="B211" s="2" t="s">
        <v>67</v>
      </c>
      <c r="C211" s="2"/>
      <c r="D211" s="2"/>
      <c r="E211" s="2"/>
      <c r="F211" s="3">
        <v>40</v>
      </c>
      <c r="G211" s="125">
        <v>3.31</v>
      </c>
      <c r="H211" s="4">
        <v>1.26</v>
      </c>
      <c r="I211" s="4">
        <v>1.48</v>
      </c>
      <c r="J211" s="4">
        <v>34.76</v>
      </c>
      <c r="K211" s="4">
        <v>160</v>
      </c>
      <c r="L211" s="5">
        <v>1.2999999999999999E-2</v>
      </c>
      <c r="M211" s="5"/>
      <c r="N211" s="5">
        <v>0.9</v>
      </c>
      <c r="O211" s="5">
        <v>0.32</v>
      </c>
      <c r="P211" s="5">
        <v>7.2</v>
      </c>
      <c r="Q211" s="5">
        <v>16.2</v>
      </c>
      <c r="R211" s="5">
        <v>4.5</v>
      </c>
      <c r="S211" s="5">
        <v>0.68</v>
      </c>
      <c r="T211" s="6"/>
    </row>
    <row r="212" spans="1:20" x14ac:dyDescent="0.25">
      <c r="A212" s="28"/>
      <c r="B212" s="237" t="s">
        <v>112</v>
      </c>
      <c r="C212" s="237"/>
      <c r="D212" s="237"/>
      <c r="E212" s="237"/>
      <c r="F212" s="45"/>
      <c r="G212" s="120"/>
      <c r="H212" s="27">
        <f>SUM(H210:H211)</f>
        <v>6.02</v>
      </c>
      <c r="I212" s="27">
        <f t="shared" ref="I212:S212" si="51">SUM(I210:I211)</f>
        <v>8.27</v>
      </c>
      <c r="J212" s="27">
        <f t="shared" si="51"/>
        <v>46.459999999999994</v>
      </c>
      <c r="K212" s="27">
        <f t="shared" si="51"/>
        <v>297.32</v>
      </c>
      <c r="L212" s="27">
        <f t="shared" si="51"/>
        <v>0.57300000000000006</v>
      </c>
      <c r="M212" s="27">
        <f t="shared" si="51"/>
        <v>4.5999999999999996</v>
      </c>
      <c r="N212" s="27">
        <f t="shared" si="51"/>
        <v>17.739999999999998</v>
      </c>
      <c r="O212" s="27">
        <f t="shared" si="51"/>
        <v>1.61</v>
      </c>
      <c r="P212" s="27">
        <f t="shared" si="51"/>
        <v>33.92</v>
      </c>
      <c r="Q212" s="27">
        <f t="shared" si="51"/>
        <v>73.900000000000006</v>
      </c>
      <c r="R212" s="27">
        <f t="shared" si="51"/>
        <v>24.78</v>
      </c>
      <c r="S212" s="27">
        <f t="shared" si="51"/>
        <v>1.61</v>
      </c>
      <c r="T212" s="55"/>
    </row>
    <row r="213" spans="1:20" x14ac:dyDescent="0.25">
      <c r="A213" s="110"/>
      <c r="B213" s="233" t="s">
        <v>134</v>
      </c>
      <c r="C213" s="233"/>
      <c r="D213" s="233"/>
      <c r="E213" s="233"/>
      <c r="F213" s="111"/>
      <c r="G213" s="134"/>
      <c r="H213" s="26"/>
      <c r="I213" s="26"/>
      <c r="J213" s="26"/>
      <c r="K213" s="26"/>
      <c r="L213" s="61"/>
      <c r="M213" s="61"/>
      <c r="N213" s="61"/>
      <c r="O213" s="61"/>
      <c r="P213" s="61"/>
      <c r="Q213" s="61"/>
      <c r="R213" s="61"/>
      <c r="S213" s="61"/>
      <c r="T213" s="112"/>
    </row>
    <row r="214" spans="1:20" ht="18.75" x14ac:dyDescent="0.3">
      <c r="A214" s="47" t="s">
        <v>54</v>
      </c>
      <c r="B214" s="44" t="s">
        <v>55</v>
      </c>
      <c r="C214" s="44"/>
      <c r="D214" s="44"/>
      <c r="E214" s="44"/>
      <c r="F214" s="47" t="s">
        <v>10</v>
      </c>
      <c r="G214" s="121">
        <v>5.7</v>
      </c>
      <c r="H214" s="26">
        <v>5.61</v>
      </c>
      <c r="I214" s="26">
        <v>5.81</v>
      </c>
      <c r="J214" s="26">
        <v>28.53</v>
      </c>
      <c r="K214" s="26">
        <v>189</v>
      </c>
      <c r="L214" s="26">
        <v>7.0000000000000007E-2</v>
      </c>
      <c r="M214" s="26">
        <v>0.25</v>
      </c>
      <c r="N214" s="26">
        <v>36.299999999999997</v>
      </c>
      <c r="O214" s="26">
        <v>0.63</v>
      </c>
      <c r="P214" s="26">
        <v>140.56</v>
      </c>
      <c r="Q214" s="26">
        <v>117.5</v>
      </c>
      <c r="R214" s="26">
        <v>20.6</v>
      </c>
      <c r="S214" s="26">
        <v>0.47299999999999998</v>
      </c>
      <c r="T214" s="49"/>
    </row>
    <row r="215" spans="1:20" x14ac:dyDescent="0.25">
      <c r="A215" s="1" t="s">
        <v>24</v>
      </c>
      <c r="B215" s="2" t="s">
        <v>67</v>
      </c>
      <c r="C215" s="2"/>
      <c r="D215" s="2"/>
      <c r="E215" s="2"/>
      <c r="F215" s="3">
        <v>40</v>
      </c>
      <c r="G215" s="125">
        <v>3.31</v>
      </c>
      <c r="H215" s="4">
        <v>1.26</v>
      </c>
      <c r="I215" s="4">
        <v>1.48</v>
      </c>
      <c r="J215" s="4">
        <v>34.76</v>
      </c>
      <c r="K215" s="4">
        <v>160</v>
      </c>
      <c r="L215" s="5">
        <v>1.2999999999999999E-2</v>
      </c>
      <c r="M215" s="5"/>
      <c r="N215" s="5">
        <v>0.9</v>
      </c>
      <c r="O215" s="5">
        <v>0.32</v>
      </c>
      <c r="P215" s="5">
        <v>7.2</v>
      </c>
      <c r="Q215" s="5">
        <v>16.2</v>
      </c>
      <c r="R215" s="5">
        <v>4.5</v>
      </c>
      <c r="S215" s="5">
        <v>0.68</v>
      </c>
      <c r="T215" s="6"/>
    </row>
    <row r="216" spans="1:20" x14ac:dyDescent="0.25">
      <c r="A216" s="24"/>
      <c r="B216" s="231"/>
      <c r="C216" s="232"/>
      <c r="D216" s="232"/>
      <c r="E216" s="232"/>
      <c r="F216" s="97"/>
      <c r="G216" s="131"/>
      <c r="H216" s="41">
        <f>SUM(H214:H215)</f>
        <v>6.87</v>
      </c>
      <c r="I216" s="41">
        <f t="shared" ref="I216:S216" si="52">SUM(I214:I215)</f>
        <v>7.2899999999999991</v>
      </c>
      <c r="J216" s="41">
        <f t="shared" si="52"/>
        <v>63.29</v>
      </c>
      <c r="K216" s="41">
        <f t="shared" si="52"/>
        <v>349</v>
      </c>
      <c r="L216" s="41">
        <f t="shared" si="52"/>
        <v>8.3000000000000004E-2</v>
      </c>
      <c r="M216" s="41">
        <f t="shared" si="52"/>
        <v>0.25</v>
      </c>
      <c r="N216" s="41">
        <f t="shared" si="52"/>
        <v>37.199999999999996</v>
      </c>
      <c r="O216" s="41">
        <f t="shared" si="52"/>
        <v>0.95</v>
      </c>
      <c r="P216" s="41">
        <f t="shared" si="52"/>
        <v>147.76</v>
      </c>
      <c r="Q216" s="41">
        <f t="shared" si="52"/>
        <v>133.69999999999999</v>
      </c>
      <c r="R216" s="41">
        <f t="shared" si="52"/>
        <v>25.1</v>
      </c>
      <c r="S216" s="41">
        <f t="shared" si="52"/>
        <v>1.153</v>
      </c>
      <c r="T216" s="68"/>
    </row>
    <row r="217" spans="1:20" x14ac:dyDescent="0.25">
      <c r="A217" s="28"/>
      <c r="B217" s="233" t="s">
        <v>65</v>
      </c>
      <c r="C217" s="233"/>
      <c r="D217" s="233"/>
      <c r="E217" s="233"/>
      <c r="F217" s="233"/>
      <c r="G217" s="131"/>
      <c r="H217" s="42"/>
      <c r="I217" s="27"/>
      <c r="J217" s="27"/>
      <c r="K217" s="27"/>
      <c r="L217" s="43"/>
      <c r="M217" s="43"/>
      <c r="N217" s="43"/>
      <c r="O217" s="43"/>
      <c r="P217" s="43"/>
      <c r="Q217" s="43"/>
      <c r="R217" s="43"/>
      <c r="S217" s="43"/>
      <c r="T217" s="55"/>
    </row>
    <row r="218" spans="1:20" x14ac:dyDescent="0.25">
      <c r="A218" s="94" t="s">
        <v>34</v>
      </c>
      <c r="B218" s="234" t="s">
        <v>37</v>
      </c>
      <c r="C218" s="234"/>
      <c r="D218" s="234"/>
      <c r="E218" s="234"/>
      <c r="F218" s="29" t="s">
        <v>21</v>
      </c>
      <c r="G218" s="119">
        <v>0.79</v>
      </c>
      <c r="H218" s="42">
        <v>0.46</v>
      </c>
      <c r="I218" s="42">
        <v>0.02</v>
      </c>
      <c r="J218" s="42">
        <v>16.25</v>
      </c>
      <c r="K218" s="42">
        <v>67</v>
      </c>
      <c r="L218" s="43">
        <v>0</v>
      </c>
      <c r="M218" s="43">
        <v>0</v>
      </c>
      <c r="N218" s="43">
        <v>0</v>
      </c>
      <c r="O218" s="43">
        <v>0</v>
      </c>
      <c r="P218" s="43">
        <v>0.4</v>
      </c>
      <c r="Q218" s="43">
        <v>0</v>
      </c>
      <c r="R218" s="43">
        <v>0</v>
      </c>
      <c r="S218" s="43">
        <v>0.4</v>
      </c>
    </row>
    <row r="219" spans="1:20" x14ac:dyDescent="0.25">
      <c r="A219" s="110"/>
      <c r="B219" s="28"/>
      <c r="C219" s="28"/>
      <c r="D219" s="28"/>
      <c r="E219" s="28"/>
      <c r="F219" s="30"/>
      <c r="G219" s="119"/>
      <c r="H219" s="27">
        <f t="shared" ref="H219:S219" si="53">SUM(H218:H218)/2</f>
        <v>0.23</v>
      </c>
      <c r="I219" s="27">
        <f t="shared" si="53"/>
        <v>0.01</v>
      </c>
      <c r="J219" s="27">
        <f t="shared" si="53"/>
        <v>8.125</v>
      </c>
      <c r="K219" s="27">
        <f t="shared" si="53"/>
        <v>33.5</v>
      </c>
      <c r="L219" s="27">
        <f t="shared" si="53"/>
        <v>0</v>
      </c>
      <c r="M219" s="27">
        <f t="shared" si="53"/>
        <v>0</v>
      </c>
      <c r="N219" s="27">
        <f t="shared" si="53"/>
        <v>0</v>
      </c>
      <c r="O219" s="27">
        <f t="shared" si="53"/>
        <v>0</v>
      </c>
      <c r="P219" s="27">
        <f t="shared" si="53"/>
        <v>0.2</v>
      </c>
      <c r="Q219" s="27">
        <f t="shared" si="53"/>
        <v>0</v>
      </c>
      <c r="R219" s="27">
        <f t="shared" si="53"/>
        <v>0</v>
      </c>
      <c r="S219" s="27">
        <f t="shared" si="53"/>
        <v>0.2</v>
      </c>
      <c r="T219" s="55"/>
    </row>
    <row r="220" spans="1:20" x14ac:dyDescent="0.25">
      <c r="A220" s="94" t="s">
        <v>23</v>
      </c>
      <c r="B220" s="28" t="s">
        <v>4</v>
      </c>
      <c r="C220" s="28"/>
      <c r="D220" s="28"/>
      <c r="E220" s="28"/>
      <c r="F220" s="29" t="s">
        <v>43</v>
      </c>
      <c r="G220" s="119">
        <v>1.92</v>
      </c>
      <c r="H220" s="42">
        <v>2.9</v>
      </c>
      <c r="I220" s="42">
        <v>0.8</v>
      </c>
      <c r="J220" s="42">
        <v>17</v>
      </c>
      <c r="K220" s="42">
        <v>90</v>
      </c>
      <c r="L220" s="43">
        <v>0.04</v>
      </c>
      <c r="M220" s="43"/>
      <c r="N220" s="43"/>
      <c r="O220" s="43">
        <v>0.4</v>
      </c>
      <c r="P220" s="43">
        <v>8.6999999999999993</v>
      </c>
      <c r="Q220" s="43">
        <v>34.1</v>
      </c>
      <c r="R220" s="43">
        <v>9.1</v>
      </c>
      <c r="S220" s="43">
        <v>0.52</v>
      </c>
    </row>
    <row r="221" spans="1:20" x14ac:dyDescent="0.25">
      <c r="A221" s="28"/>
      <c r="B221" s="28"/>
      <c r="C221" s="28"/>
      <c r="D221" s="28"/>
      <c r="E221" s="28"/>
      <c r="F221" s="29"/>
      <c r="G221" s="131"/>
      <c r="H221" s="27">
        <f>H220</f>
        <v>2.9</v>
      </c>
      <c r="I221" s="27">
        <f t="shared" ref="I221:S221" si="54">I220</f>
        <v>0.8</v>
      </c>
      <c r="J221" s="27">
        <f t="shared" si="54"/>
        <v>17</v>
      </c>
      <c r="K221" s="27">
        <f t="shared" si="54"/>
        <v>90</v>
      </c>
      <c r="L221" s="27">
        <f t="shared" si="54"/>
        <v>0.04</v>
      </c>
      <c r="M221" s="27">
        <f t="shared" si="54"/>
        <v>0</v>
      </c>
      <c r="N221" s="27">
        <f t="shared" si="54"/>
        <v>0</v>
      </c>
      <c r="O221" s="27">
        <f t="shared" si="54"/>
        <v>0.4</v>
      </c>
      <c r="P221" s="27">
        <f t="shared" si="54"/>
        <v>8.6999999999999993</v>
      </c>
      <c r="Q221" s="27">
        <f t="shared" si="54"/>
        <v>34.1</v>
      </c>
      <c r="R221" s="27">
        <f t="shared" si="54"/>
        <v>9.1</v>
      </c>
      <c r="S221" s="27">
        <f t="shared" si="54"/>
        <v>0.52</v>
      </c>
      <c r="T221" s="55"/>
    </row>
    <row r="222" spans="1:20" x14ac:dyDescent="0.25">
      <c r="A222" s="28"/>
      <c r="B222" s="28"/>
      <c r="C222" s="28"/>
      <c r="D222" s="28"/>
      <c r="E222" s="28"/>
      <c r="F222" s="29"/>
      <c r="G222" s="131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55"/>
    </row>
    <row r="223" spans="1:20" x14ac:dyDescent="0.25">
      <c r="A223" s="28"/>
      <c r="E223" s="52"/>
      <c r="F223" s="30" t="s">
        <v>5</v>
      </c>
      <c r="G223" s="119">
        <f>((G210+G211+G218+G220)+(G214+G215+G218+G220))/2</f>
        <v>11.725</v>
      </c>
      <c r="H223" s="41">
        <f t="shared" ref="H223:S223" si="55">((H210+H211+H218+H220)+(H214+H215+H218+H220))/2</f>
        <v>9.8049999999999997</v>
      </c>
      <c r="I223" s="41">
        <f t="shared" si="55"/>
        <v>8.6</v>
      </c>
      <c r="J223" s="41">
        <f t="shared" si="55"/>
        <v>88.125</v>
      </c>
      <c r="K223" s="41">
        <f t="shared" si="55"/>
        <v>480.15999999999997</v>
      </c>
      <c r="L223" s="41">
        <f t="shared" si="55"/>
        <v>0.36800000000000005</v>
      </c>
      <c r="M223" s="41">
        <f t="shared" si="55"/>
        <v>2.4249999999999998</v>
      </c>
      <c r="N223" s="41">
        <f t="shared" si="55"/>
        <v>27.47</v>
      </c>
      <c r="O223" s="41">
        <f t="shared" si="55"/>
        <v>1.6800000000000002</v>
      </c>
      <c r="P223" s="41">
        <f t="shared" si="55"/>
        <v>99.94</v>
      </c>
      <c r="Q223" s="41">
        <f t="shared" si="55"/>
        <v>137.89999999999998</v>
      </c>
      <c r="R223" s="41">
        <f t="shared" si="55"/>
        <v>34.040000000000006</v>
      </c>
      <c r="S223" s="41">
        <f t="shared" si="55"/>
        <v>2.3014999999999999</v>
      </c>
      <c r="T223" s="55"/>
    </row>
    <row r="224" spans="1:20" x14ac:dyDescent="0.25">
      <c r="A224" s="28"/>
      <c r="E224" s="52"/>
      <c r="F224" s="30"/>
      <c r="G224" s="119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55"/>
    </row>
    <row r="225" spans="1:20" x14ac:dyDescent="0.25">
      <c r="A225" s="113"/>
      <c r="B225" s="113" t="s">
        <v>113</v>
      </c>
      <c r="C225" s="113"/>
      <c r="D225" s="113"/>
      <c r="E225" s="114"/>
      <c r="F225" s="115"/>
      <c r="G225" s="119">
        <f>(G223+G206+G187+G170+G152+G134)/6</f>
        <v>13.854166666666666</v>
      </c>
      <c r="H225" s="41">
        <f t="shared" ref="H225:S225" si="56">H223+H206+H187+H170+H152+H134</f>
        <v>67.234999999999999</v>
      </c>
      <c r="I225" s="41">
        <f t="shared" si="56"/>
        <v>70.64500000000001</v>
      </c>
      <c r="J225" s="41">
        <f t="shared" si="56"/>
        <v>493.57</v>
      </c>
      <c r="K225" s="41">
        <f t="shared" si="56"/>
        <v>2966.22</v>
      </c>
      <c r="L225" s="41">
        <f t="shared" si="56"/>
        <v>1.5580000000000001</v>
      </c>
      <c r="M225" s="41">
        <f t="shared" si="56"/>
        <v>26.875</v>
      </c>
      <c r="N225" s="41">
        <f t="shared" si="56"/>
        <v>216.42999999999998</v>
      </c>
      <c r="O225" s="41">
        <f t="shared" si="56"/>
        <v>12.409000000000001</v>
      </c>
      <c r="P225" s="41">
        <f t="shared" si="56"/>
        <v>823.99499999999989</v>
      </c>
      <c r="Q225" s="41">
        <f t="shared" si="56"/>
        <v>1189.96</v>
      </c>
      <c r="R225" s="41">
        <f t="shared" si="56"/>
        <v>376.315</v>
      </c>
      <c r="S225" s="41">
        <f t="shared" si="56"/>
        <v>18.517000000000003</v>
      </c>
      <c r="T225" s="116"/>
    </row>
    <row r="226" spans="1:20" x14ac:dyDescent="0.25">
      <c r="A226" s="113"/>
      <c r="B226" s="113"/>
      <c r="C226" s="113"/>
      <c r="D226" s="113"/>
      <c r="E226" s="114"/>
      <c r="F226" s="115"/>
      <c r="G226" s="119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116"/>
    </row>
    <row r="227" spans="1:20" x14ac:dyDescent="0.25">
      <c r="A227" s="23"/>
      <c r="B227" s="36" t="s">
        <v>114</v>
      </c>
      <c r="C227" s="23"/>
      <c r="D227" s="23"/>
      <c r="E227" s="23"/>
      <c r="F227" s="90"/>
      <c r="G227" s="119">
        <f>(G225+G111)/2</f>
        <v>14.268333333333333</v>
      </c>
      <c r="H227" s="41">
        <f t="shared" ref="H227:S227" si="57">H225+H111</f>
        <v>135.095</v>
      </c>
      <c r="I227" s="41">
        <f t="shared" si="57"/>
        <v>134.69</v>
      </c>
      <c r="J227" s="41">
        <f t="shared" si="57"/>
        <v>994.92499999999995</v>
      </c>
      <c r="K227" s="41">
        <f t="shared" si="57"/>
        <v>5910.53</v>
      </c>
      <c r="L227" s="41">
        <f t="shared" si="57"/>
        <v>2.8215000000000003</v>
      </c>
      <c r="M227" s="41">
        <f t="shared" si="57"/>
        <v>45.024999999999999</v>
      </c>
      <c r="N227" s="41">
        <f t="shared" si="57"/>
        <v>415.16999999999996</v>
      </c>
      <c r="O227" s="41">
        <f t="shared" si="57"/>
        <v>24.070999999999998</v>
      </c>
      <c r="P227" s="41">
        <f t="shared" si="57"/>
        <v>1768.9499999999998</v>
      </c>
      <c r="Q227" s="41">
        <f t="shared" si="57"/>
        <v>2535.9250000000002</v>
      </c>
      <c r="R227" s="41">
        <f t="shared" si="57"/>
        <v>789.86500000000001</v>
      </c>
      <c r="S227" s="41">
        <f t="shared" si="57"/>
        <v>62.247500000000002</v>
      </c>
      <c r="T227" s="55"/>
    </row>
  </sheetData>
  <mergeCells count="72">
    <mergeCell ref="C24:E24"/>
    <mergeCell ref="B93:F93"/>
    <mergeCell ref="B97:G97"/>
    <mergeCell ref="B98:G98"/>
    <mergeCell ref="B104:E104"/>
    <mergeCell ref="B44:E44"/>
    <mergeCell ref="B45:E45"/>
    <mergeCell ref="B58:E58"/>
    <mergeCell ref="B48:E48"/>
    <mergeCell ref="B83:E83"/>
    <mergeCell ref="B60:F60"/>
    <mergeCell ref="B57:F57"/>
    <mergeCell ref="B61:F61"/>
    <mergeCell ref="B64:F64"/>
    <mergeCell ref="B78:G78"/>
    <mergeCell ref="B77:G77"/>
    <mergeCell ref="B73:F73"/>
    <mergeCell ref="B82:F82"/>
    <mergeCell ref="B25:E25"/>
    <mergeCell ref="B33:D33"/>
    <mergeCell ref="B50:E50"/>
    <mergeCell ref="B27:E27"/>
    <mergeCell ref="B28:E28"/>
    <mergeCell ref="C41:E41"/>
    <mergeCell ref="B66:E66"/>
    <mergeCell ref="E1:O1"/>
    <mergeCell ref="E2:O2"/>
    <mergeCell ref="E3:O3"/>
    <mergeCell ref="E4:O4"/>
    <mergeCell ref="B5:K5"/>
    <mergeCell ref="B6:D6"/>
    <mergeCell ref="B7:E7"/>
    <mergeCell ref="B16:E16"/>
    <mergeCell ref="B22:D22"/>
    <mergeCell ref="C8:E8"/>
    <mergeCell ref="B11:E11"/>
    <mergeCell ref="B15:E15"/>
    <mergeCell ref="B12:E12"/>
    <mergeCell ref="B112:L112"/>
    <mergeCell ref="B113:L113"/>
    <mergeCell ref="B114:L114"/>
    <mergeCell ref="B115:L115"/>
    <mergeCell ref="B120:F120"/>
    <mergeCell ref="B123:F123"/>
    <mergeCell ref="B124:F124"/>
    <mergeCell ref="B128:E128"/>
    <mergeCell ref="B129:E129"/>
    <mergeCell ref="B140:E141"/>
    <mergeCell ref="B142:E142"/>
    <mergeCell ref="B146:E146"/>
    <mergeCell ref="B147:E147"/>
    <mergeCell ref="B155:F155"/>
    <mergeCell ref="B159:F159"/>
    <mergeCell ref="C160:F160"/>
    <mergeCell ref="B162:E162"/>
    <mergeCell ref="B164:E164"/>
    <mergeCell ref="B165:E165"/>
    <mergeCell ref="B176:E176"/>
    <mergeCell ref="B216:E216"/>
    <mergeCell ref="B217:F217"/>
    <mergeCell ref="B218:E218"/>
    <mergeCell ref="B161:E161"/>
    <mergeCell ref="C196:F196"/>
    <mergeCell ref="B200:E200"/>
    <mergeCell ref="B201:E201"/>
    <mergeCell ref="B212:E212"/>
    <mergeCell ref="B213:E213"/>
    <mergeCell ref="B177:E177"/>
    <mergeCell ref="B181:E181"/>
    <mergeCell ref="B182:E182"/>
    <mergeCell ref="B192:F192"/>
    <mergeCell ref="C195:F195"/>
  </mergeCells>
  <pageMargins left="3.937007874015748E-2" right="0" top="0.74803149606299213" bottom="0.74803149606299213" header="0.31496062992125984" footer="0.31496062992125984"/>
  <pageSetup paperSize="9" scale="66" fitToHeight="0" orientation="landscape" r:id="rId1"/>
  <rowBreaks count="5" manualBreakCount="5">
    <brk id="38" max="18" man="1"/>
    <brk id="71" max="18" man="1"/>
    <brk id="111" max="18" man="1"/>
    <brk id="153" max="18" man="1"/>
    <brk id="189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3"/>
  <sheetViews>
    <sheetView tabSelected="1" view="pageBreakPreview" zoomScale="70" zoomScaleNormal="100" zoomScaleSheetLayoutView="70" workbookViewId="0">
      <selection activeCell="E12" sqref="E12"/>
    </sheetView>
  </sheetViews>
  <sheetFormatPr defaultRowHeight="20.25" x14ac:dyDescent="0.3"/>
  <cols>
    <col min="1" max="1" width="18.42578125" style="210" customWidth="1"/>
    <col min="2" max="2" width="12.28515625" style="139" customWidth="1"/>
    <col min="3" max="4" width="9.140625" style="139"/>
    <col min="5" max="5" width="48" style="139" customWidth="1"/>
    <col min="6" max="6" width="24.28515625" style="220" customWidth="1"/>
    <col min="7" max="7" width="13.140625" style="143" customWidth="1"/>
    <col min="8" max="8" width="10.42578125" style="139" customWidth="1"/>
    <col min="9" max="9" width="9.7109375" style="139" customWidth="1"/>
    <col min="10" max="10" width="15.7109375" style="139" customWidth="1"/>
    <col min="11" max="11" width="12.7109375" style="139" customWidth="1"/>
    <col min="12" max="12" width="8.140625" style="139" customWidth="1"/>
    <col min="13" max="13" width="9.5703125" style="139" customWidth="1"/>
    <col min="14" max="14" width="11.140625" style="139" customWidth="1"/>
    <col min="15" max="15" width="9.7109375" style="139" customWidth="1"/>
    <col min="16" max="16" width="10.140625" style="139" customWidth="1"/>
    <col min="17" max="17" width="12.5703125" style="139" customWidth="1"/>
    <col min="18" max="18" width="11.7109375" style="139" customWidth="1"/>
    <col min="19" max="19" width="8.5703125" style="139" customWidth="1"/>
    <col min="20" max="16384" width="9.140625" style="139"/>
  </cols>
  <sheetData>
    <row r="1" spans="1:20" ht="15" customHeight="1" x14ac:dyDescent="0.3">
      <c r="E1" s="261" t="s">
        <v>46</v>
      </c>
      <c r="F1" s="261"/>
      <c r="G1" s="262"/>
      <c r="H1" s="262"/>
      <c r="I1" s="262"/>
      <c r="J1" s="262"/>
      <c r="K1" s="262"/>
      <c r="L1" s="262"/>
      <c r="M1" s="262"/>
      <c r="N1" s="262"/>
      <c r="O1" s="262"/>
    </row>
    <row r="2" spans="1:20" ht="15" customHeight="1" x14ac:dyDescent="0.3">
      <c r="B2" s="140"/>
      <c r="C2" s="141"/>
      <c r="D2" s="141"/>
      <c r="E2" s="261" t="s">
        <v>169</v>
      </c>
      <c r="F2" s="261"/>
      <c r="G2" s="261"/>
      <c r="H2" s="261"/>
      <c r="I2" s="261"/>
      <c r="J2" s="261"/>
      <c r="K2" s="261"/>
      <c r="L2" s="261"/>
      <c r="M2" s="261"/>
      <c r="N2" s="261"/>
      <c r="O2" s="261"/>
    </row>
    <row r="3" spans="1:20" ht="15" customHeight="1" x14ac:dyDescent="0.3">
      <c r="B3" s="141"/>
      <c r="C3" s="141"/>
      <c r="D3" s="141"/>
      <c r="E3" s="261" t="s">
        <v>170</v>
      </c>
      <c r="F3" s="261"/>
      <c r="G3" s="261"/>
      <c r="H3" s="261"/>
      <c r="I3" s="261"/>
      <c r="J3" s="261"/>
      <c r="K3" s="261"/>
      <c r="L3" s="261"/>
      <c r="M3" s="261"/>
      <c r="N3" s="261"/>
      <c r="O3" s="261"/>
    </row>
    <row r="4" spans="1:20" ht="15" customHeight="1" x14ac:dyDescent="0.3">
      <c r="A4" s="209"/>
      <c r="B4" s="141"/>
      <c r="C4" s="141"/>
      <c r="D4" s="141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</row>
    <row r="5" spans="1:20" x14ac:dyDescent="0.3">
      <c r="A5" s="142" t="s">
        <v>26</v>
      </c>
      <c r="B5" s="266"/>
      <c r="C5" s="267"/>
      <c r="D5" s="267"/>
      <c r="E5" s="267"/>
      <c r="F5" s="267"/>
      <c r="G5" s="267"/>
      <c r="H5" s="267"/>
      <c r="I5" s="267"/>
      <c r="J5" s="267"/>
      <c r="K5" s="267"/>
    </row>
    <row r="6" spans="1:20" x14ac:dyDescent="0.3">
      <c r="B6" s="188" t="s">
        <v>27</v>
      </c>
      <c r="C6" s="188"/>
      <c r="D6" s="188"/>
    </row>
    <row r="7" spans="1:20" ht="40.5" x14ac:dyDescent="0.3">
      <c r="A7" s="145" t="s">
        <v>19</v>
      </c>
      <c r="B7" s="263" t="s">
        <v>0</v>
      </c>
      <c r="C7" s="264"/>
      <c r="D7" s="264"/>
      <c r="E7" s="264"/>
      <c r="F7" s="214" t="s">
        <v>171</v>
      </c>
      <c r="G7" s="146" t="s">
        <v>1</v>
      </c>
      <c r="H7" s="192" t="s">
        <v>6</v>
      </c>
      <c r="I7" s="192" t="s">
        <v>7</v>
      </c>
      <c r="J7" s="192" t="s">
        <v>8</v>
      </c>
      <c r="K7" s="192" t="s">
        <v>9</v>
      </c>
      <c r="L7" s="192" t="s">
        <v>11</v>
      </c>
      <c r="M7" s="192" t="s">
        <v>12</v>
      </c>
      <c r="N7" s="192" t="s">
        <v>13</v>
      </c>
      <c r="O7" s="192" t="s">
        <v>14</v>
      </c>
      <c r="P7" s="192" t="s">
        <v>15</v>
      </c>
      <c r="Q7" s="192" t="s">
        <v>16</v>
      </c>
      <c r="R7" s="192" t="s">
        <v>17</v>
      </c>
      <c r="S7" s="192" t="s">
        <v>18</v>
      </c>
    </row>
    <row r="8" spans="1:20" s="200" customFormat="1" ht="32.25" customHeight="1" x14ac:dyDescent="0.3">
      <c r="A8" s="196" t="s">
        <v>173</v>
      </c>
      <c r="B8" s="260" t="s">
        <v>159</v>
      </c>
      <c r="C8" s="260"/>
      <c r="D8" s="260"/>
      <c r="E8" s="260"/>
      <c r="F8" s="223"/>
      <c r="G8" s="211">
        <v>250</v>
      </c>
      <c r="H8" s="196">
        <v>5.42</v>
      </c>
      <c r="I8" s="196">
        <v>4.7</v>
      </c>
      <c r="J8" s="196">
        <v>21.03</v>
      </c>
      <c r="K8" s="198">
        <v>163.47</v>
      </c>
      <c r="L8" s="199">
        <v>0.13</v>
      </c>
      <c r="M8" s="199">
        <v>9.9600000000000009</v>
      </c>
      <c r="N8" s="199">
        <v>2.2000000000000002</v>
      </c>
      <c r="O8" s="199">
        <v>1.79</v>
      </c>
      <c r="P8" s="199">
        <v>37.409999999999997</v>
      </c>
      <c r="Q8" s="199">
        <v>103.94</v>
      </c>
      <c r="R8" s="199">
        <v>36.270000000000003</v>
      </c>
      <c r="S8" s="199">
        <v>1.5249999999999999</v>
      </c>
    </row>
    <row r="9" spans="1:20" s="148" customFormat="1" ht="21.75" customHeight="1" x14ac:dyDescent="0.3">
      <c r="A9" s="173" t="s">
        <v>82</v>
      </c>
      <c r="B9" s="172" t="s">
        <v>57</v>
      </c>
      <c r="C9" s="172"/>
      <c r="D9" s="144"/>
      <c r="E9" s="144"/>
      <c r="F9" s="218"/>
      <c r="G9" s="138" t="s">
        <v>10</v>
      </c>
      <c r="H9" s="171">
        <v>6.19</v>
      </c>
      <c r="I9" s="171">
        <v>7.12</v>
      </c>
      <c r="J9" s="171">
        <v>28.18</v>
      </c>
      <c r="K9" s="174">
        <v>202.5</v>
      </c>
      <c r="L9" s="171">
        <v>0.158</v>
      </c>
      <c r="M9" s="149">
        <v>0.23</v>
      </c>
      <c r="N9" s="149">
        <v>35</v>
      </c>
      <c r="O9" s="149">
        <v>0.248</v>
      </c>
      <c r="P9" s="149">
        <v>140.41999999999999</v>
      </c>
      <c r="Q9" s="149">
        <v>179.3</v>
      </c>
      <c r="R9" s="149">
        <v>48.1</v>
      </c>
      <c r="S9" s="149">
        <v>1.2829999999999999</v>
      </c>
    </row>
    <row r="10" spans="1:20" x14ac:dyDescent="0.3">
      <c r="A10" s="182" t="s">
        <v>24</v>
      </c>
      <c r="B10" s="169" t="s">
        <v>67</v>
      </c>
      <c r="C10" s="169"/>
      <c r="D10" s="169"/>
      <c r="E10" s="169"/>
      <c r="F10" s="222"/>
      <c r="G10" s="170">
        <v>40</v>
      </c>
      <c r="H10" s="171">
        <v>1.26</v>
      </c>
      <c r="I10" s="171">
        <v>1.48</v>
      </c>
      <c r="J10" s="171">
        <v>34.76</v>
      </c>
      <c r="K10" s="171">
        <v>160</v>
      </c>
      <c r="L10" s="151">
        <v>1.2999999999999999E-2</v>
      </c>
      <c r="M10" s="151"/>
      <c r="N10" s="151">
        <v>0.9</v>
      </c>
      <c r="O10" s="151">
        <v>0.32</v>
      </c>
      <c r="P10" s="151">
        <v>7.2</v>
      </c>
      <c r="Q10" s="151">
        <v>16.2</v>
      </c>
      <c r="R10" s="151">
        <v>4.5</v>
      </c>
      <c r="S10" s="151">
        <v>0.68</v>
      </c>
      <c r="T10" s="148"/>
    </row>
    <row r="11" spans="1:20" x14ac:dyDescent="0.3">
      <c r="A11" s="147" t="s">
        <v>124</v>
      </c>
      <c r="B11" s="252" t="s">
        <v>37</v>
      </c>
      <c r="C11" s="252"/>
      <c r="D11" s="252"/>
      <c r="E11" s="252"/>
      <c r="F11" s="213"/>
      <c r="G11" s="149" t="s">
        <v>21</v>
      </c>
      <c r="H11" s="151">
        <v>0.46</v>
      </c>
      <c r="I11" s="151">
        <v>0.02</v>
      </c>
      <c r="J11" s="151">
        <v>16.25</v>
      </c>
      <c r="K11" s="151">
        <v>67</v>
      </c>
      <c r="L11" s="152">
        <v>0</v>
      </c>
      <c r="M11" s="152">
        <v>0</v>
      </c>
      <c r="N11" s="152">
        <v>0</v>
      </c>
      <c r="O11" s="152">
        <v>0</v>
      </c>
      <c r="P11" s="152">
        <v>0.4</v>
      </c>
      <c r="Q11" s="152">
        <v>0</v>
      </c>
      <c r="R11" s="152">
        <v>0</v>
      </c>
      <c r="S11" s="152">
        <v>0.4</v>
      </c>
    </row>
    <row r="12" spans="1:20" x14ac:dyDescent="0.3">
      <c r="A12" s="147" t="s">
        <v>23</v>
      </c>
      <c r="B12" s="148" t="s">
        <v>4</v>
      </c>
      <c r="C12" s="148"/>
      <c r="D12" s="148"/>
      <c r="E12" s="148"/>
      <c r="F12" s="146"/>
      <c r="G12" s="149" t="s">
        <v>43</v>
      </c>
      <c r="H12" s="151">
        <v>2.9</v>
      </c>
      <c r="I12" s="151">
        <v>0.8</v>
      </c>
      <c r="J12" s="151">
        <v>17</v>
      </c>
      <c r="K12" s="151">
        <v>90</v>
      </c>
      <c r="L12" s="152">
        <v>0.04</v>
      </c>
      <c r="M12" s="152"/>
      <c r="N12" s="152"/>
      <c r="O12" s="152">
        <v>0.4</v>
      </c>
      <c r="P12" s="152">
        <v>8.6999999999999993</v>
      </c>
      <c r="Q12" s="152">
        <v>34.1</v>
      </c>
      <c r="R12" s="152">
        <v>9.1</v>
      </c>
      <c r="S12" s="152">
        <v>0.52</v>
      </c>
    </row>
    <row r="13" spans="1:20" x14ac:dyDescent="0.3">
      <c r="A13" s="178"/>
      <c r="B13" s="165" t="s">
        <v>172</v>
      </c>
      <c r="C13" s="148"/>
      <c r="D13" s="148"/>
      <c r="E13" s="148"/>
      <c r="F13" s="146">
        <v>32</v>
      </c>
      <c r="G13" s="149"/>
      <c r="H13" s="155">
        <f t="shared" ref="H13:S13" si="0">SUM(H8:H12)</f>
        <v>16.23</v>
      </c>
      <c r="I13" s="155">
        <f t="shared" si="0"/>
        <v>14.120000000000001</v>
      </c>
      <c r="J13" s="155">
        <f t="shared" si="0"/>
        <v>117.22</v>
      </c>
      <c r="K13" s="155">
        <f t="shared" si="0"/>
        <v>682.97</v>
      </c>
      <c r="L13" s="155">
        <f t="shared" si="0"/>
        <v>0.34100000000000003</v>
      </c>
      <c r="M13" s="155">
        <f t="shared" si="0"/>
        <v>10.190000000000001</v>
      </c>
      <c r="N13" s="155">
        <f t="shared" si="0"/>
        <v>38.1</v>
      </c>
      <c r="O13" s="155">
        <f t="shared" si="0"/>
        <v>2.758</v>
      </c>
      <c r="P13" s="155">
        <f t="shared" si="0"/>
        <v>194.12999999999997</v>
      </c>
      <c r="Q13" s="155">
        <f t="shared" si="0"/>
        <v>333.54</v>
      </c>
      <c r="R13" s="155">
        <f t="shared" si="0"/>
        <v>97.97</v>
      </c>
      <c r="S13" s="155">
        <f t="shared" si="0"/>
        <v>4.4079999999999995</v>
      </c>
    </row>
    <row r="15" spans="1:20" x14ac:dyDescent="0.3">
      <c r="A15" s="178"/>
      <c r="B15" s="265" t="s">
        <v>28</v>
      </c>
      <c r="C15" s="265"/>
      <c r="D15" s="265"/>
      <c r="E15" s="148"/>
      <c r="F15" s="146"/>
      <c r="G15" s="194"/>
      <c r="H15" s="157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</row>
    <row r="16" spans="1:20" x14ac:dyDescent="0.3">
      <c r="A16" s="178"/>
      <c r="B16" s="189"/>
      <c r="C16" s="190"/>
      <c r="D16" s="190"/>
      <c r="E16" s="190"/>
      <c r="F16" s="214"/>
      <c r="G16" s="146"/>
      <c r="H16" s="159"/>
      <c r="I16" s="159"/>
      <c r="J16" s="159"/>
      <c r="K16" s="159"/>
      <c r="L16" s="158"/>
      <c r="M16" s="158"/>
      <c r="N16" s="158"/>
      <c r="O16" s="158"/>
      <c r="P16" s="158"/>
      <c r="Q16" s="158"/>
      <c r="R16" s="158"/>
      <c r="S16" s="158"/>
    </row>
    <row r="17" spans="1:20" s="200" customFormat="1" ht="18.75" customHeight="1" x14ac:dyDescent="0.3">
      <c r="A17" s="196" t="s">
        <v>33</v>
      </c>
      <c r="B17" s="197" t="s">
        <v>174</v>
      </c>
      <c r="C17" s="197"/>
      <c r="D17" s="197"/>
      <c r="E17" s="197"/>
      <c r="G17" s="201" t="s">
        <v>45</v>
      </c>
      <c r="H17" s="196">
        <v>15</v>
      </c>
      <c r="I17" s="196">
        <v>1.8</v>
      </c>
      <c r="J17" s="196">
        <v>4.8</v>
      </c>
      <c r="K17" s="196">
        <v>6</v>
      </c>
      <c r="L17" s="198">
        <v>73</v>
      </c>
      <c r="M17" s="199">
        <v>0.01</v>
      </c>
      <c r="N17" s="199">
        <v>8.0399999999999991</v>
      </c>
      <c r="O17" s="199">
        <v>23.4</v>
      </c>
      <c r="P17" s="199">
        <v>0.15</v>
      </c>
      <c r="Q17" s="199">
        <v>30.4</v>
      </c>
      <c r="R17" s="199">
        <v>26.2</v>
      </c>
      <c r="S17" s="199">
        <v>10.4</v>
      </c>
      <c r="T17" s="199">
        <v>0.36</v>
      </c>
    </row>
    <row r="18" spans="1:20" x14ac:dyDescent="0.3">
      <c r="A18" s="160" t="s">
        <v>129</v>
      </c>
      <c r="B18" s="148" t="s">
        <v>75</v>
      </c>
      <c r="C18" s="148"/>
      <c r="D18" s="148"/>
      <c r="E18" s="148"/>
      <c r="F18" s="146"/>
      <c r="G18" s="143" t="s">
        <v>10</v>
      </c>
      <c r="H18" s="151">
        <v>4.62</v>
      </c>
      <c r="I18" s="151">
        <v>5.81</v>
      </c>
      <c r="J18" s="151">
        <v>29.65</v>
      </c>
      <c r="K18" s="151">
        <v>189</v>
      </c>
      <c r="L18" s="151">
        <v>0.06</v>
      </c>
      <c r="M18" s="152">
        <v>0.25</v>
      </c>
      <c r="N18" s="152">
        <v>36.4</v>
      </c>
      <c r="O18" s="152">
        <v>0.25</v>
      </c>
      <c r="P18" s="152">
        <v>137</v>
      </c>
      <c r="Q18" s="152">
        <v>137</v>
      </c>
      <c r="R18" s="152">
        <v>30.5</v>
      </c>
      <c r="S18" s="152">
        <v>0.47</v>
      </c>
    </row>
    <row r="19" spans="1:20" s="162" customFormat="1" ht="20.25" customHeight="1" x14ac:dyDescent="0.3">
      <c r="A19" s="161" t="s">
        <v>25</v>
      </c>
      <c r="B19" s="254" t="s">
        <v>22</v>
      </c>
      <c r="C19" s="254"/>
      <c r="D19" s="254"/>
      <c r="E19" s="254"/>
      <c r="F19" s="224"/>
      <c r="G19" s="138">
        <v>200</v>
      </c>
      <c r="H19" s="163">
        <v>0.66</v>
      </c>
      <c r="I19" s="163">
        <v>0.09</v>
      </c>
      <c r="J19" s="163">
        <v>32.01</v>
      </c>
      <c r="K19" s="163">
        <v>132.80000000000001</v>
      </c>
      <c r="L19" s="154">
        <v>1.6E-2</v>
      </c>
      <c r="M19" s="154">
        <v>0.72</v>
      </c>
      <c r="N19" s="154"/>
      <c r="O19" s="154">
        <v>0.50800000000000001</v>
      </c>
      <c r="P19" s="154">
        <v>32.479999999999997</v>
      </c>
      <c r="Q19" s="154">
        <v>23.44</v>
      </c>
      <c r="R19" s="154">
        <v>17.46</v>
      </c>
      <c r="S19" s="154">
        <v>0.69</v>
      </c>
    </row>
    <row r="20" spans="1:20" x14ac:dyDescent="0.3">
      <c r="A20" s="147" t="s">
        <v>23</v>
      </c>
      <c r="B20" s="148" t="s">
        <v>4</v>
      </c>
      <c r="C20" s="148"/>
      <c r="D20" s="148"/>
      <c r="E20" s="148"/>
      <c r="F20" s="146"/>
      <c r="G20" s="149" t="s">
        <v>43</v>
      </c>
      <c r="H20" s="151">
        <v>2.9</v>
      </c>
      <c r="I20" s="151">
        <v>0.8</v>
      </c>
      <c r="J20" s="151">
        <v>17</v>
      </c>
      <c r="K20" s="151">
        <v>90</v>
      </c>
      <c r="L20" s="152">
        <v>0.04</v>
      </c>
      <c r="M20" s="152"/>
      <c r="N20" s="152"/>
      <c r="O20" s="152">
        <v>0.4</v>
      </c>
      <c r="P20" s="152">
        <v>8.6999999999999993</v>
      </c>
      <c r="Q20" s="152">
        <v>34.1</v>
      </c>
      <c r="R20" s="152">
        <v>9.1</v>
      </c>
      <c r="S20" s="152">
        <v>0.52</v>
      </c>
    </row>
    <row r="21" spans="1:20" x14ac:dyDescent="0.3">
      <c r="A21" s="147"/>
      <c r="B21" s="165" t="s">
        <v>172</v>
      </c>
      <c r="C21" s="148"/>
      <c r="D21" s="148"/>
      <c r="E21" s="148"/>
      <c r="F21" s="146">
        <v>32</v>
      </c>
      <c r="G21" s="149"/>
      <c r="H21" s="155">
        <f t="shared" ref="H21:S21" si="1">SUM(H17:H20)</f>
        <v>23.18</v>
      </c>
      <c r="I21" s="155">
        <f t="shared" si="1"/>
        <v>8.5</v>
      </c>
      <c r="J21" s="155">
        <f t="shared" si="1"/>
        <v>83.46</v>
      </c>
      <c r="K21" s="155">
        <f t="shared" si="1"/>
        <v>417.8</v>
      </c>
      <c r="L21" s="155">
        <f t="shared" si="1"/>
        <v>73.116000000000014</v>
      </c>
      <c r="M21" s="155">
        <f t="shared" si="1"/>
        <v>0.98</v>
      </c>
      <c r="N21" s="155">
        <f t="shared" si="1"/>
        <v>44.44</v>
      </c>
      <c r="O21" s="155">
        <f t="shared" si="1"/>
        <v>24.557999999999996</v>
      </c>
      <c r="P21" s="155">
        <f t="shared" si="1"/>
        <v>178.32999999999998</v>
      </c>
      <c r="Q21" s="155">
        <f t="shared" si="1"/>
        <v>224.94</v>
      </c>
      <c r="R21" s="155">
        <f t="shared" si="1"/>
        <v>83.259999999999991</v>
      </c>
      <c r="S21" s="155">
        <f t="shared" si="1"/>
        <v>12.08</v>
      </c>
    </row>
    <row r="22" spans="1:20" x14ac:dyDescent="0.3">
      <c r="A22" s="178"/>
      <c r="B22" s="148"/>
      <c r="C22" s="148"/>
      <c r="D22" s="148"/>
      <c r="E22" s="148"/>
      <c r="F22" s="146"/>
      <c r="G22" s="149"/>
      <c r="H22" s="151"/>
      <c r="I22" s="155"/>
      <c r="J22" s="155"/>
      <c r="K22" s="155"/>
      <c r="L22" s="152"/>
      <c r="M22" s="152"/>
      <c r="N22" s="152"/>
      <c r="O22" s="152"/>
      <c r="P22" s="152"/>
      <c r="Q22" s="152"/>
      <c r="R22" s="152"/>
      <c r="S22" s="152"/>
    </row>
    <row r="23" spans="1:20" x14ac:dyDescent="0.3">
      <c r="A23" s="178"/>
      <c r="B23" s="164" t="s">
        <v>29</v>
      </c>
      <c r="D23" s="165"/>
      <c r="E23" s="148"/>
      <c r="F23" s="146"/>
      <c r="G23" s="149"/>
      <c r="H23" s="166"/>
      <c r="I23" s="151"/>
      <c r="J23" s="151"/>
      <c r="K23" s="151"/>
      <c r="L23" s="158"/>
      <c r="M23" s="158"/>
      <c r="N23" s="158"/>
      <c r="O23" s="158"/>
      <c r="P23" s="158"/>
      <c r="Q23" s="158"/>
      <c r="R23" s="158"/>
      <c r="S23" s="158"/>
    </row>
    <row r="24" spans="1:20" x14ac:dyDescent="0.3">
      <c r="B24" s="148"/>
      <c r="D24" s="148"/>
      <c r="E24" s="148"/>
      <c r="F24" s="146"/>
      <c r="G24" s="194"/>
      <c r="H24" s="157"/>
      <c r="I24" s="157"/>
      <c r="J24" s="157"/>
      <c r="K24" s="157"/>
      <c r="L24" s="158"/>
      <c r="M24" s="158"/>
      <c r="N24" s="158"/>
      <c r="O24" s="158"/>
      <c r="P24" s="158"/>
      <c r="Q24" s="158"/>
      <c r="R24" s="158"/>
      <c r="S24" s="158"/>
    </row>
    <row r="25" spans="1:20" s="200" customFormat="1" ht="33.75" customHeight="1" x14ac:dyDescent="0.3">
      <c r="A25" s="215" t="s">
        <v>151</v>
      </c>
      <c r="B25" s="257" t="s">
        <v>152</v>
      </c>
      <c r="C25" s="257"/>
      <c r="D25" s="257"/>
      <c r="E25" s="257"/>
      <c r="F25" s="223"/>
      <c r="G25" s="196" t="s">
        <v>45</v>
      </c>
      <c r="H25" s="196">
        <v>7.73</v>
      </c>
      <c r="I25" s="196">
        <v>5.43</v>
      </c>
      <c r="J25" s="196">
        <v>24.14</v>
      </c>
      <c r="K25" s="198">
        <v>185.07</v>
      </c>
      <c r="L25" s="196">
        <v>0.255</v>
      </c>
      <c r="M25" s="196">
        <v>5.83</v>
      </c>
      <c r="O25" s="196">
        <v>2.63</v>
      </c>
      <c r="P25" s="196">
        <v>46.3</v>
      </c>
      <c r="Q25" s="196">
        <v>101.8</v>
      </c>
      <c r="R25" s="196">
        <v>40.770000000000003</v>
      </c>
      <c r="S25" s="199">
        <v>2.0499999999999998</v>
      </c>
    </row>
    <row r="26" spans="1:20" s="195" customFormat="1" x14ac:dyDescent="0.3">
      <c r="A26" s="167" t="s">
        <v>160</v>
      </c>
      <c r="B26" s="195" t="s">
        <v>161</v>
      </c>
      <c r="F26" s="146"/>
      <c r="G26" s="149" t="s">
        <v>147</v>
      </c>
      <c r="H26" s="151">
        <v>23.95</v>
      </c>
      <c r="I26" s="151">
        <v>21.32</v>
      </c>
      <c r="J26" s="151">
        <v>21.84</v>
      </c>
      <c r="K26" s="151">
        <v>385</v>
      </c>
      <c r="L26" s="151">
        <v>0.14000000000000001</v>
      </c>
      <c r="M26" s="151">
        <v>1</v>
      </c>
      <c r="N26" s="151">
        <v>1.2</v>
      </c>
      <c r="O26" s="151">
        <v>2.15</v>
      </c>
      <c r="P26" s="151">
        <v>331.75</v>
      </c>
      <c r="Q26" s="151">
        <v>467.25</v>
      </c>
      <c r="R26" s="151">
        <v>61</v>
      </c>
      <c r="S26" s="195">
        <v>1.25</v>
      </c>
    </row>
    <row r="27" spans="1:20" x14ac:dyDescent="0.3">
      <c r="A27" s="147" t="s">
        <v>137</v>
      </c>
      <c r="B27" s="191" t="s">
        <v>138</v>
      </c>
      <c r="C27" s="191"/>
      <c r="D27" s="191"/>
      <c r="E27" s="191"/>
      <c r="F27" s="213"/>
      <c r="G27" s="149">
        <v>200</v>
      </c>
      <c r="H27" s="151"/>
      <c r="I27" s="151"/>
      <c r="J27" s="151">
        <v>10</v>
      </c>
      <c r="K27" s="151">
        <v>119</v>
      </c>
      <c r="L27" s="152"/>
      <c r="M27" s="152"/>
      <c r="N27" s="152"/>
      <c r="O27" s="152"/>
      <c r="P27" s="152">
        <v>0.2</v>
      </c>
      <c r="Q27" s="152"/>
      <c r="R27" s="152"/>
      <c r="S27" s="152">
        <v>0.03</v>
      </c>
    </row>
    <row r="28" spans="1:20" x14ac:dyDescent="0.3">
      <c r="A28" s="147" t="s">
        <v>23</v>
      </c>
      <c r="B28" s="148" t="s">
        <v>4</v>
      </c>
      <c r="C28" s="148"/>
      <c r="D28" s="148"/>
      <c r="E28" s="148"/>
      <c r="F28" s="146"/>
      <c r="G28" s="149" t="s">
        <v>43</v>
      </c>
      <c r="H28" s="151">
        <v>2.9</v>
      </c>
      <c r="I28" s="151">
        <v>0.8</v>
      </c>
      <c r="J28" s="151">
        <v>17</v>
      </c>
      <c r="K28" s="151">
        <v>90</v>
      </c>
      <c r="L28" s="152">
        <v>0.04</v>
      </c>
      <c r="M28" s="152"/>
      <c r="N28" s="152"/>
      <c r="O28" s="152">
        <v>0.4</v>
      </c>
      <c r="P28" s="152">
        <v>8.1999999999999993</v>
      </c>
      <c r="Q28" s="152">
        <v>34.1</v>
      </c>
      <c r="R28" s="152">
        <v>9.1</v>
      </c>
      <c r="S28" s="152">
        <v>0.52</v>
      </c>
    </row>
    <row r="29" spans="1:20" x14ac:dyDescent="0.3">
      <c r="A29" s="178"/>
      <c r="B29" s="165" t="s">
        <v>172</v>
      </c>
      <c r="C29" s="148"/>
      <c r="D29" s="148"/>
      <c r="E29" s="148"/>
      <c r="F29" s="146">
        <v>32</v>
      </c>
      <c r="G29" s="194"/>
      <c r="H29" s="155">
        <f>SUM(H25:H28)</f>
        <v>34.58</v>
      </c>
      <c r="I29" s="155">
        <f t="shared" ref="I29:S29" si="2">SUM(I25:I28)</f>
        <v>27.55</v>
      </c>
      <c r="J29" s="155">
        <f t="shared" si="2"/>
        <v>72.98</v>
      </c>
      <c r="K29" s="155">
        <f t="shared" si="2"/>
        <v>779.06999999999994</v>
      </c>
      <c r="L29" s="155">
        <f t="shared" si="2"/>
        <v>0.435</v>
      </c>
      <c r="M29" s="155">
        <f t="shared" si="2"/>
        <v>6.83</v>
      </c>
      <c r="N29" s="155">
        <f t="shared" si="2"/>
        <v>1.2</v>
      </c>
      <c r="O29" s="155">
        <f t="shared" si="2"/>
        <v>5.18</v>
      </c>
      <c r="P29" s="155">
        <f t="shared" si="2"/>
        <v>386.45</v>
      </c>
      <c r="Q29" s="155">
        <f t="shared" si="2"/>
        <v>603.15</v>
      </c>
      <c r="R29" s="155">
        <f t="shared" si="2"/>
        <v>110.87</v>
      </c>
      <c r="S29" s="155">
        <f t="shared" si="2"/>
        <v>3.8499999999999996</v>
      </c>
    </row>
    <row r="30" spans="1:20" x14ac:dyDescent="0.3">
      <c r="A30" s="178"/>
      <c r="B30" s="148"/>
      <c r="C30" s="148"/>
      <c r="D30" s="148"/>
      <c r="E30" s="148"/>
      <c r="F30" s="146"/>
      <c r="G30" s="149"/>
      <c r="H30" s="155"/>
      <c r="I30" s="155"/>
      <c r="J30" s="155"/>
      <c r="K30" s="155"/>
      <c r="L30" s="168"/>
      <c r="M30" s="168"/>
      <c r="N30" s="168"/>
      <c r="O30" s="168"/>
      <c r="P30" s="168"/>
      <c r="Q30" s="168"/>
      <c r="R30" s="168"/>
      <c r="S30" s="168"/>
    </row>
    <row r="31" spans="1:20" x14ac:dyDescent="0.3">
      <c r="A31" s="178"/>
      <c r="B31" s="164" t="s">
        <v>30</v>
      </c>
      <c r="D31" s="148"/>
      <c r="E31" s="148"/>
      <c r="F31" s="146"/>
      <c r="G31" s="194"/>
      <c r="H31" s="157"/>
      <c r="I31" s="151"/>
      <c r="J31" s="151"/>
      <c r="K31" s="151"/>
      <c r="L31" s="158"/>
      <c r="M31" s="158"/>
      <c r="N31" s="158"/>
      <c r="O31" s="158"/>
      <c r="P31" s="158"/>
      <c r="Q31" s="158"/>
      <c r="R31" s="158"/>
      <c r="S31" s="158"/>
    </row>
    <row r="32" spans="1:20" x14ac:dyDescent="0.3">
      <c r="A32" s="145"/>
      <c r="B32" s="259"/>
      <c r="C32" s="259"/>
      <c r="D32" s="259"/>
      <c r="E32" s="259"/>
      <c r="F32" s="259"/>
      <c r="G32" s="259"/>
      <c r="H32" s="151"/>
      <c r="I32" s="151"/>
      <c r="J32" s="151"/>
      <c r="K32" s="151"/>
      <c r="L32" s="152"/>
      <c r="M32" s="152"/>
      <c r="N32" s="152"/>
      <c r="O32" s="152"/>
      <c r="P32" s="152"/>
      <c r="Q32" s="152"/>
      <c r="R32" s="152"/>
      <c r="S32" s="152"/>
    </row>
    <row r="33" spans="1:24" s="212" customFormat="1" ht="27" customHeight="1" x14ac:dyDescent="0.25">
      <c r="A33" s="201" t="s">
        <v>162</v>
      </c>
      <c r="B33" s="260" t="s">
        <v>163</v>
      </c>
      <c r="C33" s="260"/>
      <c r="D33" s="260"/>
      <c r="E33" s="260"/>
      <c r="F33" s="223"/>
      <c r="G33" s="201">
        <v>250</v>
      </c>
      <c r="H33" s="201">
        <v>6.07</v>
      </c>
      <c r="I33" s="201">
        <v>8.41</v>
      </c>
      <c r="J33" s="201">
        <v>14.05</v>
      </c>
      <c r="K33" s="203">
        <v>198.31</v>
      </c>
      <c r="L33" s="204">
        <v>7.0000000000000007E-2</v>
      </c>
      <c r="M33" s="204">
        <v>5.18</v>
      </c>
      <c r="N33" s="204">
        <v>18</v>
      </c>
      <c r="O33" s="204">
        <v>3.2</v>
      </c>
      <c r="P33" s="204">
        <v>37.49</v>
      </c>
      <c r="Q33" s="204">
        <v>77.349999999999994</v>
      </c>
      <c r="R33" s="204">
        <v>17.64</v>
      </c>
      <c r="S33" s="204">
        <v>1.01</v>
      </c>
      <c r="T33" s="202"/>
      <c r="U33" s="201"/>
      <c r="V33" s="201"/>
      <c r="W33" s="201"/>
      <c r="X33" s="201"/>
    </row>
    <row r="34" spans="1:24" x14ac:dyDescent="0.3">
      <c r="A34" s="161" t="s">
        <v>100</v>
      </c>
      <c r="B34" s="255" t="s">
        <v>101</v>
      </c>
      <c r="C34" s="255"/>
      <c r="D34" s="255"/>
      <c r="E34" s="255"/>
      <c r="F34" s="224"/>
      <c r="G34" s="171" t="s">
        <v>10</v>
      </c>
      <c r="H34" s="171">
        <v>5</v>
      </c>
      <c r="I34" s="171">
        <v>8.1999999999999993</v>
      </c>
      <c r="J34" s="151">
        <v>30.3</v>
      </c>
      <c r="K34" s="151">
        <v>215</v>
      </c>
      <c r="L34" s="151">
        <v>7.0000000000000007E-2</v>
      </c>
      <c r="M34" s="151">
        <v>0.25</v>
      </c>
      <c r="N34" s="151">
        <v>36.299999999999997</v>
      </c>
      <c r="O34" s="151">
        <v>0.63</v>
      </c>
      <c r="P34" s="151">
        <v>140.56</v>
      </c>
      <c r="Q34" s="151">
        <v>117.5</v>
      </c>
      <c r="R34" s="158">
        <v>20.6</v>
      </c>
      <c r="S34" s="143">
        <v>0.47</v>
      </c>
    </row>
    <row r="35" spans="1:24" x14ac:dyDescent="0.3">
      <c r="A35" s="147" t="s">
        <v>164</v>
      </c>
      <c r="B35" s="252" t="s">
        <v>37</v>
      </c>
      <c r="C35" s="252"/>
      <c r="D35" s="252"/>
      <c r="E35" s="252"/>
      <c r="F35" s="213"/>
      <c r="G35" s="149" t="s">
        <v>21</v>
      </c>
      <c r="H35" s="151">
        <v>0.46</v>
      </c>
      <c r="I35" s="151">
        <v>0.02</v>
      </c>
      <c r="J35" s="151">
        <v>16.25</v>
      </c>
      <c r="K35" s="151">
        <v>67</v>
      </c>
      <c r="L35" s="152">
        <v>0</v>
      </c>
      <c r="M35" s="152">
        <v>0</v>
      </c>
      <c r="N35" s="152">
        <v>0</v>
      </c>
      <c r="O35" s="152">
        <v>0</v>
      </c>
      <c r="P35" s="152">
        <v>0.4</v>
      </c>
      <c r="Q35" s="152">
        <v>0</v>
      </c>
      <c r="R35" s="152">
        <v>0</v>
      </c>
      <c r="S35" s="152">
        <v>0.4</v>
      </c>
    </row>
    <row r="36" spans="1:24" x14ac:dyDescent="0.3">
      <c r="A36" s="147" t="s">
        <v>23</v>
      </c>
      <c r="B36" s="148" t="s">
        <v>4</v>
      </c>
      <c r="C36" s="148"/>
      <c r="D36" s="148"/>
      <c r="E36" s="148"/>
      <c r="F36" s="146"/>
      <c r="G36" s="149" t="s">
        <v>43</v>
      </c>
      <c r="H36" s="151">
        <v>2.9</v>
      </c>
      <c r="I36" s="151">
        <v>0.8</v>
      </c>
      <c r="J36" s="151">
        <v>17</v>
      </c>
      <c r="K36" s="151">
        <v>90</v>
      </c>
      <c r="L36" s="152">
        <v>0.04</v>
      </c>
      <c r="M36" s="152"/>
      <c r="N36" s="152"/>
      <c r="O36" s="152">
        <v>0.4</v>
      </c>
      <c r="P36" s="152">
        <v>8.6999999999999993</v>
      </c>
      <c r="Q36" s="152">
        <v>34.1</v>
      </c>
      <c r="R36" s="152">
        <v>9.1</v>
      </c>
      <c r="S36" s="152">
        <v>0.52</v>
      </c>
    </row>
    <row r="37" spans="1:24" x14ac:dyDescent="0.3">
      <c r="A37" s="145"/>
      <c r="B37" s="165" t="s">
        <v>172</v>
      </c>
      <c r="C37" s="148"/>
      <c r="D37" s="148"/>
      <c r="E37" s="148"/>
      <c r="F37" s="146">
        <v>32</v>
      </c>
      <c r="G37" s="194"/>
      <c r="H37" s="155">
        <f>SUM(H33:H36)</f>
        <v>14.430000000000001</v>
      </c>
      <c r="I37" s="155">
        <f t="shared" ref="I37:S37" si="3">SUM(I33:I36)</f>
        <v>17.43</v>
      </c>
      <c r="J37" s="155">
        <f t="shared" si="3"/>
        <v>77.599999999999994</v>
      </c>
      <c r="K37" s="155">
        <f t="shared" si="3"/>
        <v>570.30999999999995</v>
      </c>
      <c r="L37" s="155">
        <f t="shared" si="3"/>
        <v>0.18000000000000002</v>
      </c>
      <c r="M37" s="155">
        <f t="shared" si="3"/>
        <v>5.43</v>
      </c>
      <c r="N37" s="155">
        <f t="shared" si="3"/>
        <v>54.3</v>
      </c>
      <c r="O37" s="155">
        <f t="shared" si="3"/>
        <v>4.2300000000000004</v>
      </c>
      <c r="P37" s="155">
        <f t="shared" si="3"/>
        <v>187.15</v>
      </c>
      <c r="Q37" s="155">
        <f t="shared" si="3"/>
        <v>228.95</v>
      </c>
      <c r="R37" s="155">
        <f t="shared" si="3"/>
        <v>47.34</v>
      </c>
      <c r="S37" s="155">
        <f t="shared" si="3"/>
        <v>2.4</v>
      </c>
    </row>
    <row r="38" spans="1:24" x14ac:dyDescent="0.3">
      <c r="A38" s="145"/>
      <c r="B38" s="148"/>
      <c r="C38" s="148"/>
      <c r="D38" s="148"/>
      <c r="E38" s="148"/>
      <c r="F38" s="146"/>
      <c r="G38" s="149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</row>
    <row r="39" spans="1:24" x14ac:dyDescent="0.3">
      <c r="A39" s="178"/>
      <c r="B39" s="164" t="s">
        <v>31</v>
      </c>
      <c r="D39" s="148"/>
      <c r="E39" s="148"/>
      <c r="F39" s="146"/>
      <c r="G39" s="194"/>
      <c r="H39" s="157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</row>
    <row r="40" spans="1:24" x14ac:dyDescent="0.3">
      <c r="A40" s="178"/>
      <c r="B40" s="259"/>
      <c r="C40" s="259"/>
      <c r="D40" s="259"/>
      <c r="E40" s="259"/>
      <c r="F40" s="259"/>
      <c r="G40" s="259"/>
      <c r="H40" s="151"/>
      <c r="I40" s="151"/>
      <c r="J40" s="151"/>
      <c r="K40" s="151"/>
      <c r="L40" s="152"/>
      <c r="M40" s="152"/>
      <c r="N40" s="152"/>
      <c r="O40" s="152"/>
      <c r="P40" s="152"/>
      <c r="Q40" s="152"/>
      <c r="R40" s="152"/>
      <c r="S40" s="152"/>
    </row>
    <row r="41" spans="1:24" s="200" customFormat="1" ht="18" customHeight="1" x14ac:dyDescent="0.3">
      <c r="A41" s="196" t="s">
        <v>153</v>
      </c>
      <c r="B41" s="197" t="s">
        <v>154</v>
      </c>
      <c r="C41" s="197"/>
      <c r="D41" s="197"/>
      <c r="E41" s="197"/>
      <c r="F41" s="221"/>
      <c r="G41" s="196" t="s">
        <v>52</v>
      </c>
      <c r="H41" s="196">
        <v>1.87</v>
      </c>
      <c r="I41" s="196">
        <v>6.59</v>
      </c>
      <c r="J41" s="196">
        <v>12.34</v>
      </c>
      <c r="K41" s="198">
        <v>123.45</v>
      </c>
      <c r="L41" s="199">
        <v>0.09</v>
      </c>
      <c r="M41" s="199">
        <v>8.4149999999999991</v>
      </c>
      <c r="N41" s="199">
        <v>10</v>
      </c>
      <c r="O41" s="199">
        <v>2.38</v>
      </c>
      <c r="P41" s="199">
        <v>37.950000000000003</v>
      </c>
      <c r="Q41" s="199">
        <v>62.83</v>
      </c>
      <c r="R41" s="199">
        <v>25.08</v>
      </c>
      <c r="S41" s="199">
        <v>0.94499999999999995</v>
      </c>
    </row>
    <row r="42" spans="1:24" s="148" customFormat="1" x14ac:dyDescent="0.3">
      <c r="A42" s="149" t="s">
        <v>82</v>
      </c>
      <c r="B42" s="148" t="s">
        <v>69</v>
      </c>
      <c r="F42" s="146"/>
      <c r="G42" s="149" t="s">
        <v>10</v>
      </c>
      <c r="H42" s="154">
        <v>6.28</v>
      </c>
      <c r="I42" s="154">
        <v>7.55</v>
      </c>
      <c r="J42" s="154">
        <v>25.6</v>
      </c>
      <c r="K42" s="154">
        <v>195</v>
      </c>
      <c r="L42" s="154">
        <v>0.14599999999999999</v>
      </c>
      <c r="M42" s="154">
        <v>0.25</v>
      </c>
      <c r="N42" s="154">
        <v>37.700000000000003</v>
      </c>
      <c r="O42" s="154">
        <v>0.68</v>
      </c>
      <c r="P42" s="154">
        <v>156.02000000000001</v>
      </c>
      <c r="Q42" s="154">
        <v>193.5</v>
      </c>
      <c r="R42" s="154">
        <v>55.7</v>
      </c>
      <c r="S42" s="154">
        <v>1.31</v>
      </c>
    </row>
    <row r="43" spans="1:24" x14ac:dyDescent="0.3">
      <c r="A43" s="147" t="s">
        <v>34</v>
      </c>
      <c r="B43" s="252" t="s">
        <v>37</v>
      </c>
      <c r="C43" s="252"/>
      <c r="D43" s="252"/>
      <c r="E43" s="252"/>
      <c r="F43" s="213"/>
      <c r="G43" s="149" t="s">
        <v>21</v>
      </c>
      <c r="H43" s="151">
        <v>0.46</v>
      </c>
      <c r="I43" s="151">
        <v>0.02</v>
      </c>
      <c r="J43" s="151">
        <v>16.25</v>
      </c>
      <c r="K43" s="151">
        <v>67</v>
      </c>
      <c r="L43" s="152">
        <v>0</v>
      </c>
      <c r="M43" s="152">
        <v>0</v>
      </c>
      <c r="N43" s="152">
        <v>0</v>
      </c>
      <c r="O43" s="152">
        <v>0</v>
      </c>
      <c r="P43" s="152">
        <v>0.4</v>
      </c>
      <c r="Q43" s="152">
        <v>0</v>
      </c>
      <c r="R43" s="152">
        <v>0</v>
      </c>
      <c r="S43" s="152">
        <v>0.4</v>
      </c>
    </row>
    <row r="44" spans="1:24" x14ac:dyDescent="0.3">
      <c r="A44" s="147" t="s">
        <v>23</v>
      </c>
      <c r="B44" s="148" t="s">
        <v>4</v>
      </c>
      <c r="C44" s="148"/>
      <c r="D44" s="148"/>
      <c r="E44" s="148"/>
      <c r="F44" s="146"/>
      <c r="G44" s="149" t="s">
        <v>43</v>
      </c>
      <c r="H44" s="151">
        <v>2.9</v>
      </c>
      <c r="I44" s="151">
        <v>0.8</v>
      </c>
      <c r="J44" s="151">
        <v>17</v>
      </c>
      <c r="K44" s="151">
        <v>90</v>
      </c>
      <c r="L44" s="152">
        <v>0.04</v>
      </c>
      <c r="M44" s="152"/>
      <c r="N44" s="152"/>
      <c r="O44" s="152">
        <v>0.4</v>
      </c>
      <c r="P44" s="152">
        <v>8.6999999999999993</v>
      </c>
      <c r="Q44" s="152">
        <v>34.1</v>
      </c>
      <c r="R44" s="152">
        <v>9.1</v>
      </c>
      <c r="S44" s="152">
        <v>0.52</v>
      </c>
    </row>
    <row r="45" spans="1:24" x14ac:dyDescent="0.3">
      <c r="A45" s="147"/>
      <c r="B45" s="165" t="s">
        <v>172</v>
      </c>
      <c r="C45" s="148"/>
      <c r="D45" s="148"/>
      <c r="E45" s="148"/>
      <c r="F45" s="146">
        <v>32</v>
      </c>
      <c r="G45" s="194"/>
      <c r="H45" s="155">
        <f>SUM(H41:H44)</f>
        <v>11.510000000000002</v>
      </c>
      <c r="I45" s="155">
        <f t="shared" ref="I45:S45" si="4">SUM(I41:I44)</f>
        <v>14.96</v>
      </c>
      <c r="J45" s="155">
        <f t="shared" si="4"/>
        <v>71.19</v>
      </c>
      <c r="K45" s="155">
        <f t="shared" si="4"/>
        <v>475.45</v>
      </c>
      <c r="L45" s="155">
        <f t="shared" si="4"/>
        <v>0.27599999999999997</v>
      </c>
      <c r="M45" s="155">
        <f t="shared" si="4"/>
        <v>8.6649999999999991</v>
      </c>
      <c r="N45" s="155">
        <f t="shared" si="4"/>
        <v>47.7</v>
      </c>
      <c r="O45" s="155">
        <f t="shared" si="4"/>
        <v>3.46</v>
      </c>
      <c r="P45" s="155">
        <f t="shared" si="4"/>
        <v>203.07000000000002</v>
      </c>
      <c r="Q45" s="155">
        <f t="shared" si="4"/>
        <v>290.43</v>
      </c>
      <c r="R45" s="155">
        <f t="shared" si="4"/>
        <v>89.88</v>
      </c>
      <c r="S45" s="155">
        <f t="shared" si="4"/>
        <v>3.1749999999999998</v>
      </c>
    </row>
    <row r="46" spans="1:24" x14ac:dyDescent="0.3">
      <c r="A46" s="178"/>
      <c r="B46" s="148"/>
      <c r="C46" s="148"/>
      <c r="D46" s="148"/>
      <c r="E46" s="148"/>
      <c r="F46" s="146"/>
      <c r="G46" s="149"/>
      <c r="H46" s="151"/>
      <c r="I46" s="155"/>
      <c r="J46" s="155"/>
      <c r="K46" s="155"/>
      <c r="L46" s="152"/>
      <c r="M46" s="152"/>
      <c r="N46" s="152"/>
      <c r="O46" s="152"/>
      <c r="P46" s="152"/>
      <c r="Q46" s="152"/>
      <c r="R46" s="152"/>
      <c r="S46" s="152"/>
    </row>
    <row r="47" spans="1:24" hidden="1" x14ac:dyDescent="0.3">
      <c r="A47" s="178"/>
      <c r="B47" s="148"/>
      <c r="C47" s="148"/>
      <c r="D47" s="148"/>
      <c r="E47" s="148"/>
      <c r="F47" s="146"/>
      <c r="G47" s="149"/>
      <c r="H47" s="151"/>
      <c r="I47" s="151"/>
      <c r="J47" s="151"/>
      <c r="K47" s="151"/>
      <c r="L47" s="158"/>
      <c r="M47" s="158"/>
      <c r="N47" s="158"/>
      <c r="O47" s="158"/>
      <c r="P47" s="158"/>
      <c r="Q47" s="158"/>
      <c r="R47" s="158"/>
      <c r="S47" s="158"/>
    </row>
    <row r="48" spans="1:24" x14ac:dyDescent="0.3">
      <c r="A48" s="178"/>
      <c r="B48" s="164" t="s">
        <v>32</v>
      </c>
      <c r="D48" s="165"/>
      <c r="E48" s="148"/>
      <c r="F48" s="146"/>
      <c r="G48" s="149"/>
      <c r="H48" s="166"/>
      <c r="I48" s="157"/>
      <c r="J48" s="157"/>
      <c r="K48" s="155"/>
      <c r="L48" s="158"/>
      <c r="M48" s="158"/>
      <c r="N48" s="158"/>
      <c r="O48" s="158"/>
      <c r="P48" s="158"/>
      <c r="Q48" s="158"/>
      <c r="R48" s="158"/>
      <c r="S48" s="158"/>
    </row>
    <row r="49" spans="1:19" x14ac:dyDescent="0.3">
      <c r="A49" s="178"/>
      <c r="B49" s="259"/>
      <c r="C49" s="259"/>
      <c r="D49" s="259"/>
      <c r="E49" s="259"/>
      <c r="F49" s="259"/>
      <c r="G49" s="259"/>
      <c r="H49" s="151"/>
      <c r="I49" s="151"/>
      <c r="J49" s="151"/>
      <c r="K49" s="151"/>
      <c r="L49" s="152"/>
      <c r="M49" s="152"/>
      <c r="N49" s="152"/>
      <c r="O49" s="152"/>
      <c r="P49" s="152"/>
      <c r="Q49" s="152"/>
      <c r="R49" s="152"/>
      <c r="S49" s="152"/>
    </row>
    <row r="50" spans="1:19" s="200" customFormat="1" ht="29.25" customHeight="1" x14ac:dyDescent="0.3">
      <c r="A50" s="201" t="s">
        <v>166</v>
      </c>
      <c r="B50" s="257" t="s">
        <v>165</v>
      </c>
      <c r="C50" s="257"/>
      <c r="D50" s="257"/>
      <c r="E50" s="257"/>
      <c r="F50" s="223"/>
      <c r="G50" s="196">
        <v>250</v>
      </c>
      <c r="H50" s="196">
        <v>6.16</v>
      </c>
      <c r="I50" s="196">
        <v>8.49</v>
      </c>
      <c r="J50" s="196">
        <v>7.47</v>
      </c>
      <c r="K50" s="198">
        <v>113.15</v>
      </c>
      <c r="L50" s="199">
        <v>0.05</v>
      </c>
      <c r="M50" s="199">
        <v>11.98</v>
      </c>
      <c r="N50" s="199">
        <v>4.4000000000000004</v>
      </c>
      <c r="O50" s="199">
        <v>2.9</v>
      </c>
      <c r="P50" s="199">
        <v>47.8</v>
      </c>
      <c r="Q50" s="199">
        <v>85.98</v>
      </c>
      <c r="R50" s="199">
        <v>24.1</v>
      </c>
      <c r="S50" s="199">
        <v>1.04</v>
      </c>
    </row>
    <row r="51" spans="1:19" s="148" customFormat="1" ht="20.25" customHeight="1" x14ac:dyDescent="0.3">
      <c r="A51" s="173" t="s">
        <v>82</v>
      </c>
      <c r="B51" s="172" t="s">
        <v>57</v>
      </c>
      <c r="C51" s="172"/>
      <c r="D51" s="144"/>
      <c r="E51" s="144"/>
      <c r="F51" s="218"/>
      <c r="G51" s="138" t="s">
        <v>10</v>
      </c>
      <c r="H51" s="171">
        <v>6.19</v>
      </c>
      <c r="I51" s="171">
        <v>7.12</v>
      </c>
      <c r="J51" s="171">
        <v>28.18</v>
      </c>
      <c r="K51" s="174">
        <v>202.5</v>
      </c>
      <c r="L51" s="171">
        <v>0.158</v>
      </c>
      <c r="M51" s="149">
        <v>0.23</v>
      </c>
      <c r="N51" s="149">
        <v>35</v>
      </c>
      <c r="O51" s="149">
        <v>0.248</v>
      </c>
      <c r="P51" s="149">
        <v>140.41999999999999</v>
      </c>
      <c r="Q51" s="149">
        <v>179.3</v>
      </c>
      <c r="R51" s="149">
        <v>48.1</v>
      </c>
      <c r="S51" s="149">
        <v>1.2829999999999999</v>
      </c>
    </row>
    <row r="52" spans="1:19" ht="40.5" customHeight="1" x14ac:dyDescent="0.3">
      <c r="A52" s="147" t="s">
        <v>139</v>
      </c>
      <c r="B52" s="252" t="s">
        <v>140</v>
      </c>
      <c r="C52" s="252"/>
      <c r="D52" s="252"/>
      <c r="E52" s="252"/>
      <c r="F52" s="213"/>
      <c r="G52" s="149">
        <v>200</v>
      </c>
      <c r="H52" s="151">
        <v>0.04</v>
      </c>
      <c r="I52" s="151">
        <v>0.03</v>
      </c>
      <c r="J52" s="151">
        <v>28.08</v>
      </c>
      <c r="K52" s="151">
        <v>114.6</v>
      </c>
      <c r="L52" s="152">
        <v>0.02</v>
      </c>
      <c r="M52" s="152">
        <v>26</v>
      </c>
      <c r="N52" s="152"/>
      <c r="O52" s="152">
        <v>0.4</v>
      </c>
      <c r="P52" s="152">
        <v>18</v>
      </c>
      <c r="Q52" s="152">
        <v>18</v>
      </c>
      <c r="R52" s="152">
        <v>12</v>
      </c>
      <c r="S52" s="152">
        <v>0.8</v>
      </c>
    </row>
    <row r="53" spans="1:19" x14ac:dyDescent="0.3">
      <c r="A53" s="147" t="s">
        <v>23</v>
      </c>
      <c r="B53" s="148" t="s">
        <v>4</v>
      </c>
      <c r="C53" s="148"/>
      <c r="D53" s="148"/>
      <c r="E53" s="148"/>
      <c r="F53" s="146"/>
      <c r="G53" s="149" t="s">
        <v>43</v>
      </c>
      <c r="H53" s="151">
        <v>2.9</v>
      </c>
      <c r="I53" s="151">
        <v>0.8</v>
      </c>
      <c r="J53" s="151">
        <v>17</v>
      </c>
      <c r="K53" s="151">
        <v>90</v>
      </c>
      <c r="L53" s="152">
        <v>0.04</v>
      </c>
      <c r="M53" s="152"/>
      <c r="N53" s="152"/>
      <c r="O53" s="152">
        <v>0.4</v>
      </c>
      <c r="P53" s="152">
        <v>8.6999999999999993</v>
      </c>
      <c r="Q53" s="152">
        <v>34.1</v>
      </c>
      <c r="R53" s="152">
        <v>9.1</v>
      </c>
      <c r="S53" s="152">
        <v>0.52</v>
      </c>
    </row>
    <row r="54" spans="1:19" x14ac:dyDescent="0.3">
      <c r="A54" s="178"/>
      <c r="B54" s="165" t="s">
        <v>172</v>
      </c>
      <c r="C54" s="148"/>
      <c r="D54" s="148"/>
      <c r="E54" s="148"/>
      <c r="F54" s="146">
        <v>32</v>
      </c>
      <c r="G54" s="194"/>
      <c r="H54" s="155">
        <f>SUM(H50:H53)</f>
        <v>15.290000000000001</v>
      </c>
      <c r="I54" s="155">
        <f t="shared" ref="I54:S54" si="5">SUM(I50:I53)</f>
        <v>16.439999999999998</v>
      </c>
      <c r="J54" s="155">
        <f t="shared" si="5"/>
        <v>80.72999999999999</v>
      </c>
      <c r="K54" s="155">
        <f t="shared" si="5"/>
        <v>520.25</v>
      </c>
      <c r="L54" s="155">
        <f t="shared" si="5"/>
        <v>0.26800000000000002</v>
      </c>
      <c r="M54" s="155">
        <f t="shared" si="5"/>
        <v>38.21</v>
      </c>
      <c r="N54" s="155">
        <f t="shared" si="5"/>
        <v>39.4</v>
      </c>
      <c r="O54" s="155">
        <f t="shared" si="5"/>
        <v>3.9479999999999995</v>
      </c>
      <c r="P54" s="155">
        <f t="shared" si="5"/>
        <v>214.91999999999996</v>
      </c>
      <c r="Q54" s="155">
        <f t="shared" si="5"/>
        <v>317.38000000000005</v>
      </c>
      <c r="R54" s="155">
        <f t="shared" si="5"/>
        <v>93.3</v>
      </c>
      <c r="S54" s="155">
        <f t="shared" si="5"/>
        <v>3.6430000000000002</v>
      </c>
    </row>
    <row r="55" spans="1:19" x14ac:dyDescent="0.3">
      <c r="A55" s="178"/>
      <c r="B55" s="148"/>
      <c r="C55" s="148"/>
      <c r="D55" s="148"/>
      <c r="E55" s="148"/>
      <c r="F55" s="146"/>
      <c r="G55" s="149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</row>
    <row r="56" spans="1:19" x14ac:dyDescent="0.3">
      <c r="B56" s="148"/>
      <c r="C56" s="148"/>
      <c r="D56" s="165"/>
      <c r="E56" s="148"/>
      <c r="F56" s="146"/>
      <c r="G56" s="194"/>
      <c r="H56" s="149"/>
      <c r="I56" s="151"/>
      <c r="J56" s="149"/>
      <c r="K56" s="151"/>
    </row>
    <row r="57" spans="1:19" s="175" customFormat="1" hidden="1" x14ac:dyDescent="0.3">
      <c r="A57" s="216"/>
      <c r="B57" s="175" t="s">
        <v>81</v>
      </c>
      <c r="F57" s="219"/>
      <c r="G57" s="176"/>
      <c r="H57" s="150" t="e">
        <f>#REF!+#REF!+#REF!+#REF!+#REF!+#REF!</f>
        <v>#REF!</v>
      </c>
      <c r="I57" s="150" t="e">
        <f>#REF!+#REF!+#REF!+#REF!+#REF!+#REF!</f>
        <v>#REF!</v>
      </c>
      <c r="J57" s="150" t="e">
        <f>#REF!+#REF!+#REF!+#REF!+#REF!+#REF!</f>
        <v>#REF!</v>
      </c>
      <c r="K57" s="150" t="e">
        <f>#REF!+#REF!+#REF!+#REF!+#REF!+#REF!</f>
        <v>#REF!</v>
      </c>
      <c r="L57" s="150" t="e">
        <f>#REF!+#REF!+#REF!+#REF!+#REF!+#REF!</f>
        <v>#REF!</v>
      </c>
      <c r="M57" s="150" t="e">
        <f>#REF!+#REF!+#REF!+#REF!+#REF!+#REF!</f>
        <v>#REF!</v>
      </c>
      <c r="N57" s="150" t="e">
        <f>#REF!+#REF!+#REF!+#REF!+#REF!+#REF!</f>
        <v>#REF!</v>
      </c>
      <c r="O57" s="150" t="e">
        <f>#REF!+#REF!+#REF!+#REF!+#REF!+#REF!</f>
        <v>#REF!</v>
      </c>
      <c r="P57" s="150" t="e">
        <f>#REF!+#REF!+#REF!+#REF!+#REF!+#REF!</f>
        <v>#REF!</v>
      </c>
      <c r="Q57" s="150" t="e">
        <f>#REF!+#REF!+#REF!+#REF!+#REF!+#REF!</f>
        <v>#REF!</v>
      </c>
      <c r="R57" s="150" t="e">
        <f>#REF!+#REF!+#REF!+#REF!+#REF!+#REF!</f>
        <v>#REF!</v>
      </c>
      <c r="S57" s="150" t="e">
        <f>#REF!+#REF!+#REF!+#REF!+#REF!+#REF!</f>
        <v>#REF!</v>
      </c>
    </row>
    <row r="58" spans="1:19" ht="20.25" customHeight="1" x14ac:dyDescent="0.3">
      <c r="A58" s="143"/>
      <c r="B58" s="261" t="s">
        <v>46</v>
      </c>
      <c r="C58" s="262"/>
      <c r="D58" s="262"/>
      <c r="E58" s="262"/>
      <c r="F58" s="262"/>
      <c r="G58" s="262"/>
      <c r="H58" s="262"/>
      <c r="I58" s="262"/>
      <c r="J58" s="262"/>
      <c r="K58" s="262"/>
      <c r="L58" s="262"/>
    </row>
    <row r="59" spans="1:19" ht="20.25" customHeight="1" x14ac:dyDescent="0.3">
      <c r="A59" s="143"/>
      <c r="B59" s="261" t="s">
        <v>169</v>
      </c>
      <c r="C59" s="261"/>
      <c r="D59" s="261"/>
      <c r="E59" s="261"/>
      <c r="F59" s="261"/>
      <c r="G59" s="261"/>
      <c r="H59" s="261"/>
      <c r="I59" s="261"/>
      <c r="J59" s="261"/>
      <c r="K59" s="261"/>
      <c r="L59" s="261"/>
    </row>
    <row r="60" spans="1:19" ht="20.25" customHeight="1" x14ac:dyDescent="0.3">
      <c r="A60" s="143"/>
      <c r="B60" s="261" t="s">
        <v>170</v>
      </c>
      <c r="C60" s="261"/>
      <c r="D60" s="261"/>
      <c r="E60" s="261"/>
      <c r="F60" s="261"/>
      <c r="G60" s="261"/>
      <c r="H60" s="261"/>
      <c r="I60" s="261"/>
      <c r="J60" s="261"/>
      <c r="K60" s="261"/>
      <c r="L60" s="261"/>
    </row>
    <row r="61" spans="1:19" x14ac:dyDescent="0.3">
      <c r="A61" s="143"/>
      <c r="B61" s="258"/>
      <c r="C61" s="258"/>
      <c r="D61" s="258"/>
      <c r="E61" s="258"/>
      <c r="F61" s="258"/>
      <c r="G61" s="258"/>
      <c r="H61" s="258"/>
      <c r="I61" s="258"/>
      <c r="J61" s="258"/>
      <c r="K61" s="258"/>
      <c r="L61" s="258"/>
    </row>
    <row r="62" spans="1:19" x14ac:dyDescent="0.3">
      <c r="A62" s="208" t="s">
        <v>84</v>
      </c>
      <c r="B62" s="193"/>
      <c r="C62" s="193"/>
      <c r="D62" s="193"/>
      <c r="E62" s="193"/>
      <c r="F62" s="213"/>
      <c r="G62" s="193"/>
      <c r="H62" s="193"/>
      <c r="I62" s="193"/>
      <c r="J62" s="193"/>
      <c r="K62" s="193"/>
      <c r="L62" s="193"/>
    </row>
    <row r="63" spans="1:19" x14ac:dyDescent="0.3">
      <c r="A63" s="149"/>
      <c r="B63" s="164" t="s">
        <v>85</v>
      </c>
      <c r="C63" s="148"/>
      <c r="D63" s="148"/>
      <c r="E63" s="148"/>
      <c r="F63" s="146"/>
      <c r="G63" s="194"/>
      <c r="H63" s="165"/>
    </row>
    <row r="64" spans="1:19" x14ac:dyDescent="0.3">
      <c r="A64" s="149"/>
      <c r="B64" s="165"/>
      <c r="C64" s="148"/>
      <c r="D64" s="148"/>
      <c r="E64" s="148"/>
      <c r="F64" s="146"/>
      <c r="G64" s="194"/>
      <c r="H64" s="165"/>
    </row>
    <row r="65" spans="1:20" ht="40.5" x14ac:dyDescent="0.3">
      <c r="A65" s="145" t="s">
        <v>86</v>
      </c>
      <c r="B65" s="177" t="s">
        <v>0</v>
      </c>
      <c r="C65" s="177"/>
      <c r="D65" s="177"/>
      <c r="E65" s="165"/>
      <c r="F65" s="146" t="s">
        <v>171</v>
      </c>
      <c r="G65" s="146" t="s">
        <v>1</v>
      </c>
      <c r="H65" s="192" t="s">
        <v>6</v>
      </c>
      <c r="I65" s="192" t="s">
        <v>7</v>
      </c>
      <c r="J65" s="192" t="s">
        <v>8</v>
      </c>
      <c r="K65" s="192" t="s">
        <v>9</v>
      </c>
      <c r="L65" s="192" t="s">
        <v>11</v>
      </c>
      <c r="M65" s="192" t="s">
        <v>12</v>
      </c>
      <c r="N65" s="192" t="s">
        <v>13</v>
      </c>
      <c r="O65" s="192" t="s">
        <v>14</v>
      </c>
      <c r="P65" s="192" t="s">
        <v>15</v>
      </c>
      <c r="Q65" s="192" t="s">
        <v>16</v>
      </c>
      <c r="R65" s="192" t="s">
        <v>17</v>
      </c>
      <c r="S65" s="192" t="s">
        <v>18</v>
      </c>
    </row>
    <row r="66" spans="1:20" x14ac:dyDescent="0.3">
      <c r="A66" s="153"/>
      <c r="B66" s="253"/>
      <c r="C66" s="253"/>
      <c r="D66" s="253"/>
      <c r="E66" s="253"/>
      <c r="F66" s="253"/>
      <c r="G66" s="253"/>
      <c r="H66" s="151"/>
      <c r="I66" s="151"/>
      <c r="J66" s="151"/>
      <c r="K66" s="151"/>
      <c r="L66" s="152"/>
      <c r="M66" s="152"/>
      <c r="N66" s="152"/>
      <c r="O66" s="152"/>
      <c r="P66" s="152"/>
      <c r="Q66" s="152"/>
      <c r="R66" s="152"/>
      <c r="S66" s="152"/>
      <c r="T66" s="158"/>
    </row>
    <row r="67" spans="1:20" s="227" customFormat="1" ht="18.75" customHeight="1" x14ac:dyDescent="0.3">
      <c r="A67" s="226" t="s">
        <v>175</v>
      </c>
      <c r="B67" s="227" t="s">
        <v>176</v>
      </c>
      <c r="G67" s="228" t="s">
        <v>52</v>
      </c>
      <c r="H67" s="228">
        <v>3.69</v>
      </c>
      <c r="I67" s="228">
        <v>5.87</v>
      </c>
      <c r="J67" s="228">
        <v>2.35</v>
      </c>
      <c r="K67" s="229">
        <v>135.85</v>
      </c>
      <c r="L67" s="230">
        <v>0.1</v>
      </c>
      <c r="M67" s="230">
        <v>6.72</v>
      </c>
      <c r="N67" s="230">
        <v>5</v>
      </c>
      <c r="O67" s="230">
        <v>2.4500000000000002</v>
      </c>
      <c r="P67" s="230">
        <v>58.58</v>
      </c>
      <c r="Q67" s="230">
        <v>102.55</v>
      </c>
      <c r="R67" s="230">
        <v>34.9</v>
      </c>
      <c r="S67" s="230">
        <v>1.7350000000000001</v>
      </c>
    </row>
    <row r="68" spans="1:20" x14ac:dyDescent="0.3">
      <c r="A68" s="178" t="s">
        <v>82</v>
      </c>
      <c r="B68" s="148" t="s">
        <v>90</v>
      </c>
      <c r="C68" s="148"/>
      <c r="D68" s="148"/>
      <c r="E68" s="148"/>
      <c r="F68" s="146"/>
      <c r="G68" s="149" t="s">
        <v>10</v>
      </c>
      <c r="H68" s="151">
        <v>11.73</v>
      </c>
      <c r="I68" s="151">
        <v>15.39</v>
      </c>
      <c r="J68" s="151">
        <v>52.96</v>
      </c>
      <c r="K68" s="151">
        <v>396</v>
      </c>
      <c r="L68" s="152">
        <v>0.2</v>
      </c>
      <c r="M68" s="152">
        <v>1.1299999999999999</v>
      </c>
      <c r="N68" s="152">
        <v>45.33</v>
      </c>
      <c r="O68" s="152">
        <v>1.43</v>
      </c>
      <c r="P68" s="152">
        <v>72.53</v>
      </c>
      <c r="Q68" s="152">
        <v>251</v>
      </c>
      <c r="R68" s="152">
        <v>174.67</v>
      </c>
      <c r="S68" s="152">
        <v>5.31</v>
      </c>
    </row>
    <row r="69" spans="1:20" x14ac:dyDescent="0.3">
      <c r="A69" s="147" t="s">
        <v>34</v>
      </c>
      <c r="B69" s="252" t="s">
        <v>37</v>
      </c>
      <c r="C69" s="252"/>
      <c r="D69" s="252"/>
      <c r="E69" s="252"/>
      <c r="F69" s="213"/>
      <c r="G69" s="149" t="s">
        <v>21</v>
      </c>
      <c r="H69" s="151">
        <v>0.46</v>
      </c>
      <c r="I69" s="151">
        <v>0.02</v>
      </c>
      <c r="J69" s="151">
        <v>16.25</v>
      </c>
      <c r="K69" s="151">
        <v>67</v>
      </c>
      <c r="L69" s="152">
        <v>0</v>
      </c>
      <c r="M69" s="152">
        <v>0</v>
      </c>
      <c r="N69" s="152">
        <v>0</v>
      </c>
      <c r="O69" s="152">
        <v>0</v>
      </c>
      <c r="P69" s="152">
        <v>0.4</v>
      </c>
      <c r="Q69" s="152">
        <v>0</v>
      </c>
      <c r="R69" s="152">
        <v>0</v>
      </c>
      <c r="S69" s="152">
        <v>0.4</v>
      </c>
    </row>
    <row r="70" spans="1:20" x14ac:dyDescent="0.3">
      <c r="A70" s="147" t="s">
        <v>23</v>
      </c>
      <c r="B70" s="148" t="s">
        <v>4</v>
      </c>
      <c r="C70" s="148"/>
      <c r="D70" s="148"/>
      <c r="E70" s="148"/>
      <c r="F70" s="146"/>
      <c r="G70" s="149" t="s">
        <v>43</v>
      </c>
      <c r="H70" s="151">
        <v>2.9</v>
      </c>
      <c r="I70" s="151">
        <v>0.8</v>
      </c>
      <c r="J70" s="151">
        <v>17</v>
      </c>
      <c r="K70" s="151">
        <v>90</v>
      </c>
      <c r="L70" s="152">
        <v>0.04</v>
      </c>
      <c r="M70" s="152"/>
      <c r="N70" s="152"/>
      <c r="O70" s="152">
        <v>0.4</v>
      </c>
      <c r="P70" s="152">
        <v>8.6999999999999993</v>
      </c>
      <c r="Q70" s="152">
        <v>34.1</v>
      </c>
      <c r="R70" s="152">
        <v>9.1</v>
      </c>
      <c r="S70" s="152">
        <v>0.52</v>
      </c>
    </row>
    <row r="71" spans="1:20" x14ac:dyDescent="0.3">
      <c r="A71" s="147"/>
      <c r="B71" s="148"/>
      <c r="C71" s="148"/>
      <c r="D71" s="148"/>
      <c r="E71" s="148"/>
      <c r="F71" s="146"/>
      <c r="G71" s="149"/>
      <c r="H71" s="151"/>
      <c r="I71" s="151"/>
      <c r="J71" s="151"/>
      <c r="K71" s="151"/>
      <c r="L71" s="152"/>
      <c r="M71" s="152"/>
      <c r="N71" s="152"/>
      <c r="O71" s="152"/>
      <c r="P71" s="152"/>
      <c r="Q71" s="152"/>
      <c r="R71" s="152"/>
      <c r="S71" s="152"/>
    </row>
    <row r="72" spans="1:20" x14ac:dyDescent="0.3">
      <c r="A72" s="153"/>
      <c r="B72" s="165" t="s">
        <v>172</v>
      </c>
      <c r="C72" s="148"/>
      <c r="D72" s="148"/>
      <c r="E72" s="148"/>
      <c r="F72" s="146">
        <v>32</v>
      </c>
      <c r="G72" s="194"/>
      <c r="H72" s="150">
        <f>SUM(H67:H71)</f>
        <v>18.78</v>
      </c>
      <c r="I72" s="150">
        <f t="shared" ref="I72:R72" si="6">SUM(I67:I71)</f>
        <v>22.080000000000002</v>
      </c>
      <c r="J72" s="150">
        <f t="shared" si="6"/>
        <v>88.56</v>
      </c>
      <c r="K72" s="150">
        <f t="shared" si="6"/>
        <v>688.85</v>
      </c>
      <c r="L72" s="150">
        <f t="shared" si="6"/>
        <v>0.34</v>
      </c>
      <c r="M72" s="150">
        <f t="shared" si="6"/>
        <v>7.85</v>
      </c>
      <c r="N72" s="150">
        <f t="shared" si="6"/>
        <v>50.33</v>
      </c>
      <c r="O72" s="150">
        <f t="shared" si="6"/>
        <v>4.28</v>
      </c>
      <c r="P72" s="150">
        <f t="shared" si="6"/>
        <v>140.21</v>
      </c>
      <c r="Q72" s="150">
        <f t="shared" si="6"/>
        <v>387.65000000000003</v>
      </c>
      <c r="R72" s="150">
        <f t="shared" si="6"/>
        <v>218.67</v>
      </c>
      <c r="S72" s="150">
        <f>SUM(S67:S71)</f>
        <v>7.9649999999999999</v>
      </c>
      <c r="T72" s="158"/>
    </row>
    <row r="73" spans="1:20" x14ac:dyDescent="0.3">
      <c r="A73" s="149"/>
      <c r="B73" s="144"/>
      <c r="C73" s="172"/>
      <c r="D73" s="172"/>
      <c r="G73" s="180"/>
      <c r="H73" s="150"/>
      <c r="I73" s="150"/>
      <c r="J73" s="150"/>
      <c r="K73" s="150"/>
      <c r="L73" s="155"/>
      <c r="M73" s="155"/>
      <c r="N73" s="155"/>
      <c r="O73" s="155"/>
      <c r="P73" s="155"/>
      <c r="Q73" s="155"/>
      <c r="R73" s="155"/>
      <c r="S73" s="155"/>
      <c r="T73" s="158"/>
    </row>
    <row r="74" spans="1:20" x14ac:dyDescent="0.3">
      <c r="A74" s="149"/>
      <c r="B74" s="164" t="s">
        <v>28</v>
      </c>
      <c r="C74" s="148"/>
      <c r="D74" s="148"/>
      <c r="E74" s="148"/>
      <c r="F74" s="146"/>
      <c r="G74" s="194"/>
      <c r="H74" s="157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</row>
    <row r="75" spans="1:20" x14ac:dyDescent="0.3">
      <c r="A75" s="153"/>
      <c r="B75" s="148"/>
      <c r="C75" s="165"/>
      <c r="D75" s="148"/>
      <c r="E75" s="148"/>
      <c r="F75" s="146"/>
      <c r="G75" s="149"/>
      <c r="H75" s="151"/>
      <c r="I75" s="151"/>
      <c r="J75" s="151"/>
      <c r="K75" s="151"/>
      <c r="L75" s="181"/>
      <c r="M75" s="181"/>
      <c r="N75" s="181"/>
      <c r="O75" s="181"/>
      <c r="P75" s="181"/>
      <c r="Q75" s="181"/>
      <c r="R75" s="181"/>
      <c r="S75" s="181"/>
      <c r="T75" s="158"/>
    </row>
    <row r="76" spans="1:20" s="200" customFormat="1" ht="18.75" customHeight="1" x14ac:dyDescent="0.3">
      <c r="A76" s="196" t="s">
        <v>155</v>
      </c>
      <c r="B76" s="148" t="s">
        <v>167</v>
      </c>
      <c r="C76" s="148"/>
      <c r="D76" s="148"/>
      <c r="E76" s="148"/>
      <c r="F76" s="146"/>
      <c r="G76" s="149">
        <v>250</v>
      </c>
      <c r="H76" s="149">
        <v>5.15</v>
      </c>
      <c r="I76" s="149">
        <v>5.24</v>
      </c>
      <c r="J76" s="149">
        <v>20.28</v>
      </c>
      <c r="K76" s="180">
        <v>163</v>
      </c>
      <c r="L76" s="180">
        <v>0.16</v>
      </c>
      <c r="M76" s="180">
        <v>14.64</v>
      </c>
      <c r="N76" s="143">
        <v>5.82</v>
      </c>
      <c r="O76" s="180">
        <v>1.63</v>
      </c>
      <c r="P76" s="180">
        <v>41.9</v>
      </c>
      <c r="Q76" s="180">
        <v>109.68</v>
      </c>
      <c r="R76" s="180">
        <v>39.71</v>
      </c>
      <c r="S76" s="180">
        <v>1.63</v>
      </c>
    </row>
    <row r="77" spans="1:20" x14ac:dyDescent="0.3">
      <c r="A77" s="182" t="s">
        <v>24</v>
      </c>
      <c r="B77" s="169" t="s">
        <v>67</v>
      </c>
      <c r="C77" s="169"/>
      <c r="D77" s="169"/>
      <c r="E77" s="169"/>
      <c r="F77" s="222"/>
      <c r="G77" s="170">
        <v>40</v>
      </c>
      <c r="H77" s="171">
        <v>1.26</v>
      </c>
      <c r="I77" s="171">
        <v>1.48</v>
      </c>
      <c r="J77" s="171">
        <v>34.76</v>
      </c>
      <c r="K77" s="171">
        <v>160</v>
      </c>
      <c r="L77" s="151">
        <v>1.2999999999999999E-2</v>
      </c>
      <c r="M77" s="151"/>
      <c r="N77" s="151">
        <v>0.9</v>
      </c>
      <c r="O77" s="151">
        <v>0.32</v>
      </c>
      <c r="P77" s="151">
        <v>7.2</v>
      </c>
      <c r="Q77" s="151">
        <v>16.2</v>
      </c>
      <c r="R77" s="151">
        <v>4.5</v>
      </c>
      <c r="S77" s="151">
        <v>0.68</v>
      </c>
      <c r="T77" s="148"/>
    </row>
    <row r="78" spans="1:20" x14ac:dyDescent="0.3">
      <c r="A78" s="160" t="s">
        <v>129</v>
      </c>
      <c r="B78" s="148" t="s">
        <v>75</v>
      </c>
      <c r="C78" s="148"/>
      <c r="D78" s="148"/>
      <c r="E78" s="148"/>
      <c r="F78" s="146"/>
      <c r="G78" s="143" t="s">
        <v>10</v>
      </c>
      <c r="H78" s="151">
        <v>4.62</v>
      </c>
      <c r="I78" s="151">
        <v>5.81</v>
      </c>
      <c r="J78" s="151">
        <v>29.65</v>
      </c>
      <c r="K78" s="151">
        <v>189</v>
      </c>
      <c r="L78" s="151">
        <v>0.06</v>
      </c>
      <c r="M78" s="152">
        <v>0.25</v>
      </c>
      <c r="N78" s="152">
        <v>36.4</v>
      </c>
      <c r="O78" s="152">
        <v>0.25</v>
      </c>
      <c r="P78" s="152">
        <v>137</v>
      </c>
      <c r="Q78" s="152">
        <v>137</v>
      </c>
      <c r="R78" s="152">
        <v>30.5</v>
      </c>
      <c r="S78" s="152">
        <v>0.47</v>
      </c>
    </row>
    <row r="79" spans="1:20" ht="18.75" customHeight="1" x14ac:dyDescent="0.3">
      <c r="A79" s="147" t="s">
        <v>143</v>
      </c>
      <c r="B79" s="252" t="s">
        <v>144</v>
      </c>
      <c r="C79" s="252"/>
      <c r="D79" s="252"/>
      <c r="E79" s="252"/>
      <c r="F79" s="213"/>
      <c r="G79" s="149">
        <v>200</v>
      </c>
      <c r="H79" s="151">
        <v>0.75</v>
      </c>
      <c r="I79" s="151">
        <v>0.06</v>
      </c>
      <c r="J79" s="151">
        <v>27.93</v>
      </c>
      <c r="K79" s="152">
        <v>116.4</v>
      </c>
      <c r="L79" s="152">
        <v>0.01</v>
      </c>
      <c r="M79" s="152">
        <v>0.6</v>
      </c>
      <c r="N79" s="152"/>
      <c r="O79" s="152">
        <v>0.82</v>
      </c>
      <c r="P79" s="152">
        <v>33.22</v>
      </c>
      <c r="Q79" s="152">
        <v>22.8</v>
      </c>
      <c r="R79" s="152">
        <v>18.16</v>
      </c>
      <c r="S79" s="139">
        <v>0.48</v>
      </c>
    </row>
    <row r="80" spans="1:20" x14ac:dyDescent="0.3">
      <c r="A80" s="147" t="s">
        <v>23</v>
      </c>
      <c r="B80" s="148" t="s">
        <v>4</v>
      </c>
      <c r="C80" s="148"/>
      <c r="D80" s="148"/>
      <c r="E80" s="148"/>
      <c r="F80" s="146"/>
      <c r="G80" s="149" t="s">
        <v>43</v>
      </c>
      <c r="H80" s="151">
        <v>2.9</v>
      </c>
      <c r="I80" s="151">
        <v>0.8</v>
      </c>
      <c r="J80" s="151">
        <v>17</v>
      </c>
      <c r="K80" s="151">
        <v>90</v>
      </c>
      <c r="L80" s="152">
        <v>0.04</v>
      </c>
      <c r="M80" s="152"/>
      <c r="N80" s="152"/>
      <c r="O80" s="152">
        <v>0.4</v>
      </c>
      <c r="P80" s="152">
        <v>8.6999999999999993</v>
      </c>
      <c r="Q80" s="152">
        <v>34.1</v>
      </c>
      <c r="R80" s="152">
        <v>9.1</v>
      </c>
      <c r="S80" s="152">
        <v>0.52</v>
      </c>
    </row>
    <row r="81" spans="1:20" x14ac:dyDescent="0.3">
      <c r="A81" s="149"/>
      <c r="B81" s="165" t="s">
        <v>172</v>
      </c>
      <c r="C81" s="148"/>
      <c r="D81" s="148"/>
      <c r="E81" s="148"/>
      <c r="F81" s="146">
        <v>32</v>
      </c>
      <c r="G81" s="194"/>
      <c r="H81" s="155">
        <f>SUM(H76:H80)</f>
        <v>14.680000000000001</v>
      </c>
      <c r="I81" s="155">
        <f t="shared" ref="I81:S81" si="7">SUM(I76:I80)</f>
        <v>13.390000000000002</v>
      </c>
      <c r="J81" s="155">
        <f t="shared" si="7"/>
        <v>129.62</v>
      </c>
      <c r="K81" s="155">
        <f t="shared" si="7"/>
        <v>718.4</v>
      </c>
      <c r="L81" s="155">
        <f t="shared" si="7"/>
        <v>0.28300000000000003</v>
      </c>
      <c r="M81" s="155">
        <f t="shared" si="7"/>
        <v>15.49</v>
      </c>
      <c r="N81" s="155">
        <f t="shared" si="7"/>
        <v>43.12</v>
      </c>
      <c r="O81" s="155">
        <f t="shared" si="7"/>
        <v>3.42</v>
      </c>
      <c r="P81" s="155">
        <f t="shared" si="7"/>
        <v>228.01999999999998</v>
      </c>
      <c r="Q81" s="155">
        <f t="shared" si="7"/>
        <v>319.78000000000003</v>
      </c>
      <c r="R81" s="155">
        <f t="shared" si="7"/>
        <v>101.97</v>
      </c>
      <c r="S81" s="155">
        <f t="shared" si="7"/>
        <v>3.7800000000000002</v>
      </c>
      <c r="T81" s="158"/>
    </row>
    <row r="82" spans="1:20" x14ac:dyDescent="0.3">
      <c r="A82" s="149"/>
      <c r="B82" s="148"/>
      <c r="C82" s="148"/>
      <c r="D82" s="148"/>
      <c r="E82" s="148"/>
      <c r="F82" s="146"/>
      <c r="G82" s="149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8"/>
    </row>
    <row r="83" spans="1:20" x14ac:dyDescent="0.3">
      <c r="A83" s="149"/>
      <c r="B83" s="148"/>
      <c r="C83" s="148"/>
      <c r="D83" s="148"/>
      <c r="E83" s="183"/>
      <c r="F83" s="146"/>
      <c r="G83" s="149"/>
      <c r="H83" s="151"/>
      <c r="I83" s="151"/>
      <c r="J83" s="151"/>
      <c r="K83" s="151"/>
      <c r="L83" s="158"/>
      <c r="M83" s="158"/>
      <c r="N83" s="158"/>
      <c r="O83" s="158"/>
      <c r="P83" s="158"/>
      <c r="Q83" s="158"/>
      <c r="R83" s="158"/>
      <c r="S83" s="158"/>
      <c r="T83" s="158"/>
    </row>
    <row r="84" spans="1:20" x14ac:dyDescent="0.3">
      <c r="A84" s="149"/>
      <c r="B84" s="164" t="s">
        <v>29</v>
      </c>
      <c r="C84" s="165"/>
      <c r="D84" s="165"/>
      <c r="E84" s="148"/>
      <c r="F84" s="146"/>
      <c r="G84" s="149"/>
      <c r="H84" s="166"/>
      <c r="I84" s="151"/>
      <c r="J84" s="151"/>
      <c r="K84" s="151"/>
      <c r="L84" s="158"/>
      <c r="M84" s="158"/>
      <c r="N84" s="158"/>
      <c r="O84" s="158"/>
      <c r="P84" s="158"/>
      <c r="Q84" s="158"/>
      <c r="R84" s="158"/>
      <c r="S84" s="158"/>
      <c r="T84" s="158"/>
    </row>
    <row r="85" spans="1:20" x14ac:dyDescent="0.3">
      <c r="A85" s="149"/>
      <c r="B85" s="253"/>
      <c r="C85" s="253"/>
      <c r="D85" s="253"/>
      <c r="E85" s="253"/>
      <c r="F85" s="253"/>
      <c r="G85" s="253"/>
      <c r="H85" s="151"/>
      <c r="I85" s="151"/>
      <c r="J85" s="151"/>
      <c r="K85" s="151"/>
      <c r="L85" s="152"/>
      <c r="M85" s="152"/>
      <c r="N85" s="152"/>
      <c r="O85" s="152"/>
      <c r="P85" s="152"/>
      <c r="Q85" s="152"/>
      <c r="R85" s="152"/>
      <c r="S85" s="152"/>
      <c r="T85" s="158"/>
    </row>
    <row r="86" spans="1:20" s="200" customFormat="1" ht="28.5" customHeight="1" x14ac:dyDescent="0.3">
      <c r="A86" s="201" t="s">
        <v>162</v>
      </c>
      <c r="B86" s="257" t="s">
        <v>42</v>
      </c>
      <c r="C86" s="257"/>
      <c r="D86" s="257"/>
      <c r="E86" s="257"/>
      <c r="F86" s="223"/>
      <c r="G86" s="201">
        <v>250</v>
      </c>
      <c r="H86" s="201">
        <v>4.76</v>
      </c>
      <c r="I86" s="201">
        <v>3.83</v>
      </c>
      <c r="J86" s="201">
        <v>11.7</v>
      </c>
      <c r="K86" s="203">
        <v>127.32</v>
      </c>
      <c r="L86" s="204">
        <v>0.06</v>
      </c>
      <c r="M86" s="204">
        <v>5.0549999999999997</v>
      </c>
      <c r="N86" s="204">
        <v>14.7</v>
      </c>
      <c r="O86" s="204">
        <v>2.65</v>
      </c>
      <c r="P86" s="204">
        <v>30.92</v>
      </c>
      <c r="Q86" s="204">
        <v>61.34</v>
      </c>
      <c r="R86" s="204">
        <v>14.217000000000001</v>
      </c>
      <c r="S86" s="204">
        <v>0.82</v>
      </c>
    </row>
    <row r="87" spans="1:20" x14ac:dyDescent="0.3">
      <c r="A87" s="161" t="s">
        <v>100</v>
      </c>
      <c r="B87" s="255" t="s">
        <v>101</v>
      </c>
      <c r="C87" s="255"/>
      <c r="D87" s="255"/>
      <c r="E87" s="255"/>
      <c r="F87" s="224"/>
      <c r="G87" s="171" t="s">
        <v>10</v>
      </c>
      <c r="H87" s="171">
        <v>5</v>
      </c>
      <c r="I87" s="171">
        <v>8.1999999999999993</v>
      </c>
      <c r="J87" s="151">
        <v>30.3</v>
      </c>
      <c r="K87" s="151">
        <v>215</v>
      </c>
      <c r="L87" s="151">
        <v>7.0000000000000007E-2</v>
      </c>
      <c r="M87" s="151">
        <v>0.25</v>
      </c>
      <c r="N87" s="151">
        <v>36.299999999999997</v>
      </c>
      <c r="O87" s="151">
        <v>0.63</v>
      </c>
      <c r="P87" s="151">
        <v>140.56</v>
      </c>
      <c r="Q87" s="151">
        <v>117.5</v>
      </c>
      <c r="R87" s="158">
        <v>20.6</v>
      </c>
      <c r="S87" s="143">
        <v>0.47</v>
      </c>
    </row>
    <row r="88" spans="1:20" x14ac:dyDescent="0.3">
      <c r="A88" s="153" t="s">
        <v>124</v>
      </c>
      <c r="B88" s="256" t="s">
        <v>103</v>
      </c>
      <c r="C88" s="256"/>
      <c r="D88" s="256"/>
      <c r="E88" s="256"/>
      <c r="F88" s="146"/>
      <c r="G88" s="153" t="s">
        <v>148</v>
      </c>
      <c r="H88" s="154">
        <v>4.9000000000000004</v>
      </c>
      <c r="I88" s="154">
        <v>5</v>
      </c>
      <c r="J88" s="154">
        <v>32.5</v>
      </c>
      <c r="K88" s="154">
        <v>190</v>
      </c>
      <c r="L88" s="154">
        <v>0.02</v>
      </c>
      <c r="M88" s="154">
        <v>0.15</v>
      </c>
      <c r="N88" s="154">
        <v>9.6</v>
      </c>
      <c r="O88" s="154">
        <v>0.09</v>
      </c>
      <c r="P88" s="154">
        <v>107.3</v>
      </c>
      <c r="Q88" s="154">
        <v>95.2</v>
      </c>
      <c r="R88" s="154">
        <v>26</v>
      </c>
      <c r="S88" s="154">
        <v>0.84</v>
      </c>
      <c r="T88" s="166"/>
    </row>
    <row r="89" spans="1:20" x14ac:dyDescent="0.3">
      <c r="A89" s="147" t="s">
        <v>23</v>
      </c>
      <c r="B89" s="148" t="s">
        <v>4</v>
      </c>
      <c r="C89" s="148"/>
      <c r="D89" s="148"/>
      <c r="E89" s="148"/>
      <c r="F89" s="146"/>
      <c r="G89" s="149" t="s">
        <v>43</v>
      </c>
      <c r="H89" s="151">
        <v>2.9</v>
      </c>
      <c r="I89" s="151">
        <v>0.8</v>
      </c>
      <c r="J89" s="151">
        <v>17</v>
      </c>
      <c r="K89" s="151">
        <v>90</v>
      </c>
      <c r="L89" s="152">
        <v>0.04</v>
      </c>
      <c r="M89" s="152"/>
      <c r="N89" s="152"/>
      <c r="O89" s="152">
        <v>0.4</v>
      </c>
      <c r="P89" s="152">
        <v>8.6999999999999993</v>
      </c>
      <c r="Q89" s="152">
        <v>34.1</v>
      </c>
      <c r="R89" s="152">
        <v>9.1</v>
      </c>
      <c r="S89" s="152">
        <v>0.52</v>
      </c>
    </row>
    <row r="90" spans="1:20" x14ac:dyDescent="0.3">
      <c r="A90" s="149"/>
      <c r="B90" s="165" t="s">
        <v>172</v>
      </c>
      <c r="C90" s="148"/>
      <c r="D90" s="148"/>
      <c r="E90" s="148"/>
      <c r="F90" s="146">
        <v>32</v>
      </c>
      <c r="G90" s="194"/>
      <c r="H90" s="155">
        <f>SUM(H86:H89)</f>
        <v>17.559999999999999</v>
      </c>
      <c r="I90" s="155">
        <f t="shared" ref="I90:S90" si="8">SUM(I86:I89)</f>
        <v>17.830000000000002</v>
      </c>
      <c r="J90" s="155">
        <f t="shared" si="8"/>
        <v>91.5</v>
      </c>
      <c r="K90" s="155">
        <f t="shared" si="8"/>
        <v>622.31999999999994</v>
      </c>
      <c r="L90" s="155">
        <f t="shared" si="8"/>
        <v>0.19</v>
      </c>
      <c r="M90" s="155">
        <f t="shared" si="8"/>
        <v>5.4550000000000001</v>
      </c>
      <c r="N90" s="155">
        <f t="shared" si="8"/>
        <v>60.6</v>
      </c>
      <c r="O90" s="155">
        <f t="shared" si="8"/>
        <v>3.7699999999999996</v>
      </c>
      <c r="P90" s="155">
        <f t="shared" si="8"/>
        <v>287.48</v>
      </c>
      <c r="Q90" s="155">
        <f t="shared" si="8"/>
        <v>308.14000000000004</v>
      </c>
      <c r="R90" s="155">
        <f t="shared" si="8"/>
        <v>69.917000000000002</v>
      </c>
      <c r="S90" s="155">
        <f t="shared" si="8"/>
        <v>2.65</v>
      </c>
      <c r="T90" s="158"/>
    </row>
    <row r="91" spans="1:20" x14ac:dyDescent="0.3">
      <c r="A91" s="149"/>
      <c r="B91" s="148"/>
      <c r="C91" s="148"/>
      <c r="D91" s="148"/>
      <c r="E91" s="148"/>
      <c r="F91" s="146"/>
      <c r="G91" s="149"/>
      <c r="H91" s="155"/>
      <c r="I91" s="155"/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8"/>
    </row>
    <row r="92" spans="1:20" x14ac:dyDescent="0.3">
      <c r="A92" s="149"/>
      <c r="E92" s="148"/>
      <c r="F92" s="146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</row>
    <row r="93" spans="1:20" x14ac:dyDescent="0.3">
      <c r="A93" s="149"/>
      <c r="B93" s="164" t="s">
        <v>30</v>
      </c>
      <c r="C93" s="148"/>
      <c r="D93" s="148"/>
      <c r="E93" s="148"/>
      <c r="F93" s="146"/>
      <c r="G93" s="194"/>
      <c r="H93" s="157"/>
      <c r="I93" s="151"/>
      <c r="J93" s="151"/>
      <c r="K93" s="151"/>
      <c r="L93" s="158"/>
      <c r="M93" s="158"/>
      <c r="N93" s="158"/>
      <c r="O93" s="158"/>
      <c r="P93" s="158"/>
      <c r="Q93" s="158"/>
      <c r="R93" s="158"/>
      <c r="S93" s="158"/>
      <c r="T93" s="158"/>
    </row>
    <row r="94" spans="1:20" x14ac:dyDescent="0.3">
      <c r="A94" s="149"/>
      <c r="B94" s="148"/>
      <c r="C94" s="165"/>
      <c r="D94" s="148"/>
      <c r="E94" s="148"/>
      <c r="F94" s="146"/>
      <c r="G94" s="149"/>
      <c r="H94" s="151"/>
      <c r="I94" s="151"/>
      <c r="J94" s="151"/>
      <c r="K94" s="151"/>
      <c r="L94" s="158"/>
      <c r="M94" s="158"/>
      <c r="N94" s="158"/>
      <c r="O94" s="158"/>
      <c r="P94" s="158"/>
      <c r="Q94" s="158"/>
      <c r="R94" s="158"/>
      <c r="S94" s="158"/>
      <c r="T94" s="158"/>
    </row>
    <row r="95" spans="1:20" s="200" customFormat="1" ht="18.75" customHeight="1" x14ac:dyDescent="0.3">
      <c r="A95" s="196" t="s">
        <v>33</v>
      </c>
      <c r="B95" s="197" t="s">
        <v>174</v>
      </c>
      <c r="C95" s="197"/>
      <c r="D95" s="197"/>
      <c r="E95" s="197"/>
      <c r="G95" s="201" t="s">
        <v>45</v>
      </c>
      <c r="H95" s="196">
        <v>15</v>
      </c>
      <c r="I95" s="196">
        <v>1.8</v>
      </c>
      <c r="J95" s="196">
        <v>4.8</v>
      </c>
      <c r="K95" s="196">
        <v>6</v>
      </c>
      <c r="L95" s="198">
        <v>73</v>
      </c>
      <c r="M95" s="199">
        <v>0.01</v>
      </c>
      <c r="N95" s="199">
        <v>8.0399999999999991</v>
      </c>
      <c r="O95" s="199">
        <v>23.4</v>
      </c>
      <c r="P95" s="199">
        <v>0.15</v>
      </c>
      <c r="Q95" s="199">
        <v>30.4</v>
      </c>
      <c r="R95" s="199">
        <v>26.2</v>
      </c>
      <c r="S95" s="199">
        <v>10.4</v>
      </c>
      <c r="T95" s="199"/>
    </row>
    <row r="96" spans="1:20" x14ac:dyDescent="0.3">
      <c r="A96" s="184" t="s">
        <v>82</v>
      </c>
      <c r="B96" s="172" t="s">
        <v>57</v>
      </c>
      <c r="C96" s="172"/>
      <c r="D96" s="144"/>
      <c r="E96" s="144"/>
      <c r="F96" s="218"/>
      <c r="G96" s="138" t="s">
        <v>10</v>
      </c>
      <c r="H96" s="171">
        <v>6.19</v>
      </c>
      <c r="I96" s="171">
        <v>7.12</v>
      </c>
      <c r="J96" s="171">
        <v>28.18</v>
      </c>
      <c r="K96" s="174">
        <v>202.5</v>
      </c>
      <c r="L96" s="171">
        <v>0.158</v>
      </c>
      <c r="M96" s="149">
        <v>0.23</v>
      </c>
      <c r="N96" s="149">
        <v>35</v>
      </c>
      <c r="O96" s="149">
        <v>0.248</v>
      </c>
      <c r="P96" s="149">
        <v>140.41999999999999</v>
      </c>
      <c r="Q96" s="149">
        <v>179.3</v>
      </c>
      <c r="R96" s="149">
        <v>48.1</v>
      </c>
      <c r="S96" s="149">
        <v>1.2829999999999999</v>
      </c>
      <c r="T96" s="148"/>
    </row>
    <row r="97" spans="1:20" x14ac:dyDescent="0.3">
      <c r="A97" s="147" t="s">
        <v>34</v>
      </c>
      <c r="B97" s="252" t="s">
        <v>37</v>
      </c>
      <c r="C97" s="252"/>
      <c r="D97" s="252"/>
      <c r="E97" s="252"/>
      <c r="F97" s="213"/>
      <c r="G97" s="149" t="s">
        <v>21</v>
      </c>
      <c r="H97" s="151">
        <v>0.46</v>
      </c>
      <c r="I97" s="151">
        <v>0.02</v>
      </c>
      <c r="J97" s="151">
        <v>16.25</v>
      </c>
      <c r="K97" s="151">
        <v>67</v>
      </c>
      <c r="L97" s="152">
        <v>0</v>
      </c>
      <c r="M97" s="152">
        <v>0</v>
      </c>
      <c r="N97" s="152">
        <v>0</v>
      </c>
      <c r="O97" s="152">
        <v>0</v>
      </c>
      <c r="P97" s="152">
        <v>0.4</v>
      </c>
      <c r="Q97" s="152">
        <v>0</v>
      </c>
      <c r="R97" s="152">
        <v>0</v>
      </c>
      <c r="S97" s="152">
        <v>0.4</v>
      </c>
    </row>
    <row r="98" spans="1:20" x14ac:dyDescent="0.3">
      <c r="A98" s="147" t="s">
        <v>23</v>
      </c>
      <c r="B98" s="148" t="s">
        <v>4</v>
      </c>
      <c r="C98" s="148"/>
      <c r="D98" s="148"/>
      <c r="E98" s="148"/>
      <c r="F98" s="146"/>
      <c r="G98" s="149" t="s">
        <v>43</v>
      </c>
      <c r="H98" s="151">
        <v>2.9</v>
      </c>
      <c r="I98" s="151">
        <v>0.8</v>
      </c>
      <c r="J98" s="151">
        <v>17</v>
      </c>
      <c r="K98" s="151">
        <v>90</v>
      </c>
      <c r="L98" s="152">
        <v>0.04</v>
      </c>
      <c r="M98" s="152"/>
      <c r="N98" s="152"/>
      <c r="O98" s="152">
        <v>0.4</v>
      </c>
      <c r="P98" s="152">
        <v>8.6999999999999993</v>
      </c>
      <c r="Q98" s="152">
        <v>34.1</v>
      </c>
      <c r="R98" s="152">
        <v>9.1</v>
      </c>
      <c r="S98" s="152">
        <v>0.52</v>
      </c>
    </row>
    <row r="99" spans="1:20" x14ac:dyDescent="0.3">
      <c r="A99" s="167"/>
      <c r="B99" s="165" t="s">
        <v>172</v>
      </c>
      <c r="C99" s="148"/>
      <c r="D99" s="148"/>
      <c r="E99" s="148"/>
      <c r="F99" s="146">
        <v>32</v>
      </c>
      <c r="G99" s="194"/>
      <c r="H99" s="155">
        <f>SUM(H95:H98)</f>
        <v>24.55</v>
      </c>
      <c r="I99" s="155">
        <f t="shared" ref="I99:S99" si="9">SUM(I95:I98)</f>
        <v>9.74</v>
      </c>
      <c r="J99" s="155">
        <f t="shared" si="9"/>
        <v>66.22999999999999</v>
      </c>
      <c r="K99" s="155">
        <f t="shared" si="9"/>
        <v>365.5</v>
      </c>
      <c r="L99" s="155">
        <f t="shared" si="9"/>
        <v>73.198000000000008</v>
      </c>
      <c r="M99" s="155">
        <f t="shared" si="9"/>
        <v>0.24000000000000002</v>
      </c>
      <c r="N99" s="155">
        <f t="shared" si="9"/>
        <v>43.04</v>
      </c>
      <c r="O99" s="155">
        <f t="shared" si="9"/>
        <v>24.047999999999998</v>
      </c>
      <c r="P99" s="155">
        <f t="shared" si="9"/>
        <v>149.66999999999999</v>
      </c>
      <c r="Q99" s="155">
        <f t="shared" si="9"/>
        <v>243.8</v>
      </c>
      <c r="R99" s="155">
        <f t="shared" si="9"/>
        <v>83.399999999999991</v>
      </c>
      <c r="S99" s="155">
        <f t="shared" si="9"/>
        <v>12.603</v>
      </c>
      <c r="T99" s="158"/>
    </row>
    <row r="100" spans="1:20" x14ac:dyDescent="0.3">
      <c r="A100" s="149"/>
      <c r="B100" s="148"/>
      <c r="C100" s="148"/>
      <c r="D100" s="148"/>
      <c r="E100" s="148"/>
      <c r="F100" s="146"/>
      <c r="G100" s="149"/>
      <c r="H100" s="151"/>
      <c r="I100" s="155"/>
      <c r="J100" s="155"/>
      <c r="K100" s="155"/>
      <c r="L100" s="152"/>
      <c r="M100" s="152"/>
      <c r="N100" s="152"/>
      <c r="O100" s="152"/>
      <c r="P100" s="152"/>
      <c r="Q100" s="152"/>
      <c r="R100" s="152"/>
      <c r="S100" s="152"/>
      <c r="T100" s="158"/>
    </row>
    <row r="101" spans="1:20" hidden="1" x14ac:dyDescent="0.3">
      <c r="A101" s="143"/>
    </row>
    <row r="102" spans="1:20" hidden="1" x14ac:dyDescent="0.3">
      <c r="A102" s="149"/>
      <c r="B102" s="148"/>
      <c r="C102" s="148"/>
      <c r="D102" s="148"/>
      <c r="E102" s="148"/>
      <c r="F102" s="146"/>
      <c r="G102" s="149"/>
      <c r="H102" s="151"/>
      <c r="I102" s="157"/>
      <c r="J102" s="157"/>
      <c r="K102" s="155"/>
      <c r="L102" s="158"/>
      <c r="M102" s="158"/>
      <c r="N102" s="158"/>
      <c r="O102" s="158"/>
      <c r="P102" s="158"/>
      <c r="Q102" s="158"/>
      <c r="R102" s="158"/>
      <c r="S102" s="158"/>
      <c r="T102" s="158"/>
    </row>
    <row r="103" spans="1:20" x14ac:dyDescent="0.3">
      <c r="A103" s="143"/>
      <c r="B103" s="164" t="s">
        <v>31</v>
      </c>
      <c r="C103" s="165"/>
      <c r="D103" s="165"/>
      <c r="E103" s="148"/>
      <c r="F103" s="146"/>
      <c r="G103" s="149"/>
      <c r="H103" s="166"/>
      <c r="I103" s="166"/>
      <c r="J103" s="166"/>
      <c r="K103" s="166"/>
      <c r="L103" s="158"/>
      <c r="M103" s="158"/>
      <c r="N103" s="158"/>
      <c r="O103" s="158"/>
      <c r="P103" s="158"/>
      <c r="Q103" s="158"/>
      <c r="R103" s="158"/>
      <c r="S103" s="158"/>
      <c r="T103" s="158"/>
    </row>
    <row r="104" spans="1:20" x14ac:dyDescent="0.3">
      <c r="A104" s="153"/>
      <c r="B104" s="253"/>
      <c r="C104" s="253"/>
      <c r="D104" s="253"/>
      <c r="E104" s="253"/>
      <c r="F104" s="253"/>
      <c r="G104" s="253"/>
      <c r="H104" s="151"/>
      <c r="I104" s="151"/>
      <c r="J104" s="151"/>
      <c r="K104" s="151"/>
      <c r="L104" s="152"/>
      <c r="M104" s="152"/>
      <c r="N104" s="152"/>
      <c r="O104" s="152"/>
      <c r="P104" s="152"/>
      <c r="Q104" s="152"/>
      <c r="R104" s="152"/>
      <c r="S104" s="152"/>
      <c r="T104" s="158"/>
    </row>
    <row r="105" spans="1:20" s="200" customFormat="1" ht="17.25" customHeight="1" x14ac:dyDescent="0.3">
      <c r="A105" s="196" t="s">
        <v>156</v>
      </c>
      <c r="B105" s="205" t="s">
        <v>157</v>
      </c>
      <c r="C105" s="205"/>
      <c r="D105" s="205"/>
      <c r="E105" s="206"/>
      <c r="F105" s="225"/>
      <c r="G105" s="198" t="s">
        <v>52</v>
      </c>
      <c r="H105" s="171">
        <v>2.35</v>
      </c>
      <c r="I105" s="171">
        <v>6.59</v>
      </c>
      <c r="J105" s="171">
        <v>13.05</v>
      </c>
      <c r="K105" s="207">
        <v>130.69999999999999</v>
      </c>
      <c r="L105" s="143">
        <v>0.1</v>
      </c>
      <c r="M105" s="143">
        <v>13.17</v>
      </c>
      <c r="N105" s="143">
        <v>10</v>
      </c>
      <c r="O105" s="143">
        <v>2.41</v>
      </c>
      <c r="P105" s="143">
        <v>48.55</v>
      </c>
      <c r="Q105" s="143">
        <v>71.930000000000007</v>
      </c>
      <c r="R105" s="143">
        <v>28.98</v>
      </c>
      <c r="S105" s="143">
        <v>1.1000000000000001</v>
      </c>
    </row>
    <row r="106" spans="1:20" x14ac:dyDescent="0.3">
      <c r="A106" s="153" t="s">
        <v>129</v>
      </c>
      <c r="B106" s="169" t="s">
        <v>56</v>
      </c>
      <c r="C106" s="169"/>
      <c r="D106" s="169"/>
      <c r="E106" s="169"/>
      <c r="F106" s="222"/>
      <c r="G106" s="170" t="s">
        <v>10</v>
      </c>
      <c r="H106" s="171">
        <v>6.28</v>
      </c>
      <c r="I106" s="171">
        <v>7.55</v>
      </c>
      <c r="J106" s="171">
        <v>25.59</v>
      </c>
      <c r="K106" s="171">
        <v>195</v>
      </c>
      <c r="L106" s="151">
        <v>0.14599999999999999</v>
      </c>
      <c r="M106" s="151">
        <v>0.25</v>
      </c>
      <c r="N106" s="151">
        <v>37.700000000000003</v>
      </c>
      <c r="O106" s="151">
        <v>0.68</v>
      </c>
      <c r="P106" s="151">
        <v>156.02000000000001</v>
      </c>
      <c r="Q106" s="151">
        <v>193.5</v>
      </c>
      <c r="R106" s="151">
        <v>55.7</v>
      </c>
      <c r="S106" s="151">
        <v>1.3049999999999999</v>
      </c>
      <c r="T106" s="148"/>
    </row>
    <row r="107" spans="1:20" x14ac:dyDescent="0.3">
      <c r="A107" s="147" t="s">
        <v>34</v>
      </c>
      <c r="B107" s="252" t="s">
        <v>145</v>
      </c>
      <c r="C107" s="252"/>
      <c r="D107" s="252"/>
      <c r="E107" s="252"/>
      <c r="F107" s="213"/>
      <c r="G107" s="149" t="s">
        <v>146</v>
      </c>
      <c r="H107" s="151">
        <v>0.46</v>
      </c>
      <c r="I107" s="151">
        <v>0.02</v>
      </c>
      <c r="J107" s="151">
        <v>16.25</v>
      </c>
      <c r="K107" s="151">
        <v>67</v>
      </c>
      <c r="L107" s="152">
        <v>0</v>
      </c>
      <c r="M107" s="152">
        <v>0</v>
      </c>
      <c r="N107" s="152">
        <v>0</v>
      </c>
      <c r="O107" s="152">
        <v>0</v>
      </c>
      <c r="P107" s="152">
        <v>0.4</v>
      </c>
      <c r="Q107" s="152">
        <v>0</v>
      </c>
      <c r="R107" s="152">
        <v>0</v>
      </c>
      <c r="S107" s="152">
        <v>0.4</v>
      </c>
    </row>
    <row r="108" spans="1:20" x14ac:dyDescent="0.3">
      <c r="A108" s="147" t="s">
        <v>23</v>
      </c>
      <c r="B108" s="148" t="s">
        <v>4</v>
      </c>
      <c r="C108" s="148"/>
      <c r="D108" s="148"/>
      <c r="E108" s="148"/>
      <c r="F108" s="146"/>
      <c r="G108" s="149" t="s">
        <v>43</v>
      </c>
      <c r="H108" s="151">
        <v>2.9</v>
      </c>
      <c r="I108" s="151">
        <v>0.8</v>
      </c>
      <c r="J108" s="151">
        <v>17</v>
      </c>
      <c r="K108" s="151">
        <v>90</v>
      </c>
      <c r="L108" s="152">
        <v>0.04</v>
      </c>
      <c r="M108" s="152"/>
      <c r="N108" s="152"/>
      <c r="O108" s="152">
        <v>0.4</v>
      </c>
      <c r="P108" s="152">
        <v>8.6999999999999993</v>
      </c>
      <c r="Q108" s="152">
        <v>34.1</v>
      </c>
      <c r="R108" s="152">
        <v>9.1</v>
      </c>
      <c r="S108" s="152">
        <v>0.52</v>
      </c>
    </row>
    <row r="109" spans="1:20" x14ac:dyDescent="0.3">
      <c r="A109" s="153"/>
      <c r="B109" s="165" t="s">
        <v>172</v>
      </c>
      <c r="C109" s="148"/>
      <c r="D109" s="148"/>
      <c r="E109" s="148"/>
      <c r="F109" s="146">
        <v>32</v>
      </c>
      <c r="G109" s="194"/>
      <c r="H109" s="155">
        <f>SUM(H105:H108)</f>
        <v>11.990000000000002</v>
      </c>
      <c r="I109" s="155">
        <f t="shared" ref="I109:S109" si="10">SUM(I105:I108)</f>
        <v>14.96</v>
      </c>
      <c r="J109" s="155">
        <f t="shared" si="10"/>
        <v>71.89</v>
      </c>
      <c r="K109" s="155">
        <f t="shared" si="10"/>
        <v>482.7</v>
      </c>
      <c r="L109" s="155">
        <f t="shared" si="10"/>
        <v>0.28599999999999998</v>
      </c>
      <c r="M109" s="155">
        <f t="shared" si="10"/>
        <v>13.42</v>
      </c>
      <c r="N109" s="155">
        <f t="shared" si="10"/>
        <v>47.7</v>
      </c>
      <c r="O109" s="155">
        <f t="shared" si="10"/>
        <v>3.49</v>
      </c>
      <c r="P109" s="155">
        <f t="shared" si="10"/>
        <v>213.67</v>
      </c>
      <c r="Q109" s="155">
        <f t="shared" si="10"/>
        <v>299.53000000000003</v>
      </c>
      <c r="R109" s="155">
        <f t="shared" si="10"/>
        <v>93.78</v>
      </c>
      <c r="S109" s="155">
        <f t="shared" si="10"/>
        <v>3.3250000000000002</v>
      </c>
      <c r="T109" s="158"/>
    </row>
    <row r="110" spans="1:20" x14ac:dyDescent="0.3">
      <c r="A110" s="153"/>
      <c r="B110" s="148"/>
      <c r="C110" s="148"/>
      <c r="D110" s="148"/>
      <c r="E110" s="148"/>
      <c r="F110" s="146"/>
      <c r="G110" s="149"/>
      <c r="H110" s="155"/>
      <c r="I110" s="155"/>
      <c r="J110" s="155"/>
      <c r="K110" s="155"/>
      <c r="L110" s="155"/>
      <c r="M110" s="155"/>
      <c r="N110" s="155"/>
      <c r="O110" s="155"/>
      <c r="P110" s="155"/>
      <c r="Q110" s="155"/>
      <c r="R110" s="155"/>
      <c r="S110" s="155"/>
      <c r="T110" s="158"/>
    </row>
    <row r="111" spans="1:20" x14ac:dyDescent="0.3">
      <c r="A111" s="149"/>
      <c r="B111" s="148"/>
      <c r="C111" s="148"/>
      <c r="D111" s="148"/>
      <c r="E111" s="148"/>
      <c r="F111" s="146"/>
      <c r="G111" s="149"/>
      <c r="H111" s="155"/>
      <c r="I111" s="157"/>
      <c r="J111" s="157"/>
      <c r="K111" s="155"/>
      <c r="L111" s="158"/>
      <c r="M111" s="158"/>
      <c r="N111" s="158"/>
      <c r="O111" s="158"/>
      <c r="P111" s="158"/>
      <c r="Q111" s="158"/>
      <c r="R111" s="158"/>
      <c r="S111" s="158"/>
      <c r="T111" s="158"/>
    </row>
    <row r="112" spans="1:20" x14ac:dyDescent="0.3">
      <c r="A112" s="149"/>
      <c r="B112" s="164" t="s">
        <v>110</v>
      </c>
      <c r="C112" s="165"/>
      <c r="D112" s="165"/>
      <c r="E112" s="148"/>
      <c r="F112" s="146"/>
      <c r="G112" s="149"/>
      <c r="H112" s="166"/>
      <c r="I112" s="157"/>
      <c r="J112" s="157"/>
      <c r="K112" s="155"/>
      <c r="L112" s="158"/>
      <c r="M112" s="158"/>
      <c r="N112" s="158"/>
      <c r="O112" s="158"/>
      <c r="P112" s="158"/>
      <c r="Q112" s="158"/>
      <c r="R112" s="158"/>
      <c r="S112" s="158"/>
      <c r="T112" s="158"/>
    </row>
    <row r="113" spans="1:20" x14ac:dyDescent="0.3">
      <c r="A113" s="149"/>
      <c r="B113" s="165"/>
      <c r="C113" s="148"/>
      <c r="D113" s="148"/>
      <c r="E113" s="148"/>
      <c r="F113" s="146"/>
      <c r="G113" s="149"/>
      <c r="H113" s="151"/>
      <c r="I113" s="151"/>
      <c r="J113" s="151"/>
      <c r="K113" s="151"/>
      <c r="L113" s="152"/>
      <c r="M113" s="152"/>
      <c r="N113" s="152"/>
      <c r="O113" s="152"/>
      <c r="P113" s="152"/>
      <c r="Q113" s="152"/>
      <c r="R113" s="152"/>
      <c r="S113" s="152"/>
      <c r="T113" s="158"/>
    </row>
    <row r="114" spans="1:20" s="200" customFormat="1" ht="18" customHeight="1" x14ac:dyDescent="0.3">
      <c r="A114" s="196" t="s">
        <v>158</v>
      </c>
      <c r="B114" s="197" t="s">
        <v>168</v>
      </c>
      <c r="C114" s="197"/>
      <c r="D114" s="197"/>
      <c r="E114" s="197"/>
      <c r="F114" s="221"/>
      <c r="G114" s="196">
        <v>250</v>
      </c>
      <c r="H114" s="149">
        <v>4.95</v>
      </c>
      <c r="I114" s="149">
        <v>4.41</v>
      </c>
      <c r="J114" s="149">
        <v>21.89</v>
      </c>
      <c r="K114" s="180">
        <v>105.96</v>
      </c>
      <c r="L114" s="149">
        <v>0.01</v>
      </c>
      <c r="M114" s="149">
        <v>1.48</v>
      </c>
      <c r="N114" s="149"/>
      <c r="O114" s="149">
        <v>2.33</v>
      </c>
      <c r="P114" s="149">
        <v>23.88</v>
      </c>
      <c r="Q114" s="149">
        <v>30.2</v>
      </c>
      <c r="R114" s="149">
        <v>7.48</v>
      </c>
      <c r="S114" s="149">
        <v>0.57999999999999996</v>
      </c>
    </row>
    <row r="115" spans="1:20" x14ac:dyDescent="0.3">
      <c r="A115" s="153" t="s">
        <v>149</v>
      </c>
      <c r="B115" s="195" t="s">
        <v>150</v>
      </c>
      <c r="C115" s="195"/>
      <c r="D115" s="195"/>
      <c r="E115" s="195"/>
      <c r="F115" s="146"/>
      <c r="G115" s="153" t="s">
        <v>10</v>
      </c>
      <c r="H115" s="154">
        <v>15.16</v>
      </c>
      <c r="I115" s="154">
        <v>19.079999999999998</v>
      </c>
      <c r="J115" s="154">
        <v>2.73</v>
      </c>
      <c r="K115" s="154">
        <v>243.38</v>
      </c>
      <c r="L115" s="154">
        <v>7.0000000000000007E-2</v>
      </c>
      <c r="M115" s="154">
        <v>0.25</v>
      </c>
      <c r="N115" s="154">
        <v>36.299999999999997</v>
      </c>
      <c r="O115" s="154">
        <v>0.63</v>
      </c>
      <c r="P115" s="154">
        <v>140.56</v>
      </c>
      <c r="Q115" s="154">
        <v>117.5</v>
      </c>
      <c r="R115" s="154">
        <v>20.6</v>
      </c>
      <c r="S115" s="154">
        <v>0.47299999999999998</v>
      </c>
      <c r="T115" s="148"/>
    </row>
    <row r="116" spans="1:20" x14ac:dyDescent="0.3">
      <c r="A116" s="138" t="s">
        <v>141</v>
      </c>
      <c r="B116" s="254" t="s">
        <v>142</v>
      </c>
      <c r="C116" s="254"/>
      <c r="D116" s="254"/>
      <c r="E116" s="254"/>
      <c r="F116" s="224"/>
      <c r="G116" s="138">
        <v>200</v>
      </c>
      <c r="H116" s="163">
        <v>0.68</v>
      </c>
      <c r="I116" s="163">
        <v>0.28000000000000003</v>
      </c>
      <c r="J116" s="163">
        <v>20.76</v>
      </c>
      <c r="K116" s="163">
        <v>88.2</v>
      </c>
      <c r="L116" s="154"/>
      <c r="M116" s="154">
        <v>1</v>
      </c>
      <c r="N116" s="154"/>
      <c r="O116" s="154">
        <v>0.76</v>
      </c>
      <c r="P116" s="154">
        <v>21.34</v>
      </c>
      <c r="Q116" s="154">
        <v>3.44</v>
      </c>
      <c r="R116" s="154">
        <v>3.44</v>
      </c>
      <c r="S116" s="154">
        <v>0.63400000000000001</v>
      </c>
      <c r="T116" s="179"/>
    </row>
    <row r="117" spans="1:20" x14ac:dyDescent="0.3">
      <c r="A117" s="147" t="s">
        <v>23</v>
      </c>
      <c r="B117" s="148" t="s">
        <v>4</v>
      </c>
      <c r="C117" s="148"/>
      <c r="D117" s="148"/>
      <c r="E117" s="148"/>
      <c r="F117" s="146"/>
      <c r="G117" s="149" t="s">
        <v>43</v>
      </c>
      <c r="H117" s="151">
        <v>2.9</v>
      </c>
      <c r="I117" s="151">
        <v>0.8</v>
      </c>
      <c r="J117" s="151">
        <v>17</v>
      </c>
      <c r="K117" s="151">
        <v>90</v>
      </c>
      <c r="L117" s="152">
        <v>0.04</v>
      </c>
      <c r="M117" s="152"/>
      <c r="N117" s="152"/>
      <c r="O117" s="152">
        <v>0.4</v>
      </c>
      <c r="P117" s="152">
        <v>8.6999999999999993</v>
      </c>
      <c r="Q117" s="152">
        <v>34.1</v>
      </c>
      <c r="R117" s="152">
        <v>9.1</v>
      </c>
      <c r="S117" s="152">
        <v>0.52</v>
      </c>
    </row>
    <row r="118" spans="1:20" x14ac:dyDescent="0.3">
      <c r="A118" s="149"/>
      <c r="B118" s="165" t="s">
        <v>172</v>
      </c>
      <c r="C118" s="148"/>
      <c r="D118" s="148"/>
      <c r="E118" s="148"/>
      <c r="F118" s="146">
        <v>32</v>
      </c>
      <c r="G118" s="194"/>
      <c r="H118" s="155">
        <f>SUM(H114:H117)</f>
        <v>23.689999999999998</v>
      </c>
      <c r="I118" s="155">
        <f t="shared" ref="I118:S118" si="11">SUM(I114:I117)</f>
        <v>24.57</v>
      </c>
      <c r="J118" s="155">
        <f t="shared" si="11"/>
        <v>62.38</v>
      </c>
      <c r="K118" s="155">
        <f t="shared" si="11"/>
        <v>527.54</v>
      </c>
      <c r="L118" s="155">
        <f t="shared" si="11"/>
        <v>0.12</v>
      </c>
      <c r="M118" s="155">
        <f t="shared" si="11"/>
        <v>2.73</v>
      </c>
      <c r="N118" s="155">
        <f t="shared" si="11"/>
        <v>36.299999999999997</v>
      </c>
      <c r="O118" s="155">
        <f t="shared" si="11"/>
        <v>4.12</v>
      </c>
      <c r="P118" s="155">
        <f t="shared" si="11"/>
        <v>194.48</v>
      </c>
      <c r="Q118" s="155">
        <f t="shared" si="11"/>
        <v>185.23999999999998</v>
      </c>
      <c r="R118" s="155">
        <f t="shared" si="11"/>
        <v>40.620000000000005</v>
      </c>
      <c r="S118" s="155">
        <f t="shared" si="11"/>
        <v>2.2069999999999999</v>
      </c>
      <c r="T118" s="158"/>
    </row>
    <row r="119" spans="1:20" x14ac:dyDescent="0.3">
      <c r="A119" s="149"/>
      <c r="B119" s="148"/>
      <c r="C119" s="148"/>
      <c r="D119" s="148"/>
      <c r="E119" s="148"/>
      <c r="F119" s="146"/>
      <c r="G119" s="149"/>
      <c r="H119" s="155"/>
      <c r="I119" s="155"/>
      <c r="J119" s="155"/>
      <c r="K119" s="155"/>
      <c r="L119" s="155"/>
      <c r="M119" s="155"/>
      <c r="N119" s="155"/>
      <c r="O119" s="155"/>
      <c r="P119" s="155"/>
      <c r="Q119" s="155"/>
      <c r="R119" s="155"/>
      <c r="S119" s="155"/>
      <c r="T119" s="158"/>
    </row>
    <row r="120" spans="1:20" x14ac:dyDescent="0.3">
      <c r="A120" s="149"/>
      <c r="E120" s="156"/>
      <c r="F120" s="146"/>
      <c r="G120" s="194"/>
      <c r="H120" s="150"/>
      <c r="I120" s="150"/>
      <c r="J120" s="150"/>
      <c r="K120" s="150"/>
      <c r="L120" s="150"/>
      <c r="M120" s="150"/>
      <c r="N120" s="150"/>
      <c r="O120" s="150"/>
      <c r="P120" s="150"/>
      <c r="Q120" s="150"/>
      <c r="R120" s="150"/>
      <c r="S120" s="150"/>
      <c r="T120" s="158"/>
    </row>
    <row r="121" spans="1:20" hidden="1" x14ac:dyDescent="0.3">
      <c r="A121" s="217"/>
      <c r="B121" s="185" t="s">
        <v>113</v>
      </c>
      <c r="C121" s="185"/>
      <c r="D121" s="185"/>
      <c r="E121" s="186"/>
      <c r="F121" s="219"/>
      <c r="G121" s="176"/>
      <c r="H121" s="150" t="e">
        <f>#REF!+#REF!+#REF!+#REF!+#REF!+H72</f>
        <v>#REF!</v>
      </c>
      <c r="I121" s="150" t="e">
        <f>#REF!+#REF!+#REF!+#REF!+#REF!+I72</f>
        <v>#REF!</v>
      </c>
      <c r="J121" s="150" t="e">
        <f>#REF!+#REF!+#REF!+#REF!+#REF!+J72</f>
        <v>#REF!</v>
      </c>
      <c r="K121" s="150" t="e">
        <f>#REF!+#REF!+#REF!+#REF!+#REF!+K72</f>
        <v>#REF!</v>
      </c>
      <c r="L121" s="150" t="e">
        <f>#REF!+#REF!+#REF!+#REF!+#REF!+L72</f>
        <v>#REF!</v>
      </c>
      <c r="M121" s="150" t="e">
        <f>#REF!+#REF!+#REF!+#REF!+#REF!+M72</f>
        <v>#REF!</v>
      </c>
      <c r="N121" s="150" t="e">
        <f>#REF!+#REF!+#REF!+#REF!+#REF!+N72</f>
        <v>#REF!</v>
      </c>
      <c r="O121" s="150" t="e">
        <f>#REF!+#REF!+#REF!+#REF!+#REF!+O72</f>
        <v>#REF!</v>
      </c>
      <c r="P121" s="150" t="e">
        <f>#REF!+#REF!+#REF!+#REF!+#REF!+P72</f>
        <v>#REF!</v>
      </c>
      <c r="Q121" s="150" t="e">
        <f>#REF!+#REF!+#REF!+#REF!+#REF!+Q72</f>
        <v>#REF!</v>
      </c>
      <c r="R121" s="150" t="e">
        <f>#REF!+#REF!+#REF!+#REF!+#REF!+R72</f>
        <v>#REF!</v>
      </c>
      <c r="S121" s="150" t="e">
        <f>#REF!+#REF!+#REF!+#REF!+#REF!+S72</f>
        <v>#REF!</v>
      </c>
      <c r="T121" s="187"/>
    </row>
    <row r="122" spans="1:20" hidden="1" x14ac:dyDescent="0.3">
      <c r="A122" s="217"/>
      <c r="B122" s="185"/>
      <c r="C122" s="185"/>
      <c r="D122" s="185"/>
      <c r="E122" s="186"/>
      <c r="F122" s="219"/>
      <c r="G122" s="176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S122" s="150"/>
      <c r="T122" s="187"/>
    </row>
    <row r="123" spans="1:20" hidden="1" x14ac:dyDescent="0.3">
      <c r="A123" s="180"/>
      <c r="B123" s="144" t="s">
        <v>114</v>
      </c>
      <c r="C123" s="172"/>
      <c r="D123" s="172"/>
      <c r="E123" s="172"/>
      <c r="F123" s="218"/>
      <c r="G123" s="171"/>
      <c r="H123" s="150" t="e">
        <f t="shared" ref="H123:S123" si="12">H121+H57</f>
        <v>#REF!</v>
      </c>
      <c r="I123" s="150" t="e">
        <f t="shared" si="12"/>
        <v>#REF!</v>
      </c>
      <c r="J123" s="150" t="e">
        <f t="shared" si="12"/>
        <v>#REF!</v>
      </c>
      <c r="K123" s="150" t="e">
        <f t="shared" si="12"/>
        <v>#REF!</v>
      </c>
      <c r="L123" s="150" t="e">
        <f t="shared" si="12"/>
        <v>#REF!</v>
      </c>
      <c r="M123" s="150" t="e">
        <f t="shared" si="12"/>
        <v>#REF!</v>
      </c>
      <c r="N123" s="150" t="e">
        <f t="shared" si="12"/>
        <v>#REF!</v>
      </c>
      <c r="O123" s="150" t="e">
        <f t="shared" si="12"/>
        <v>#REF!</v>
      </c>
      <c r="P123" s="150" t="e">
        <f t="shared" si="12"/>
        <v>#REF!</v>
      </c>
      <c r="Q123" s="150" t="e">
        <f t="shared" si="12"/>
        <v>#REF!</v>
      </c>
      <c r="R123" s="150" t="e">
        <f t="shared" si="12"/>
        <v>#REF!</v>
      </c>
      <c r="S123" s="150" t="e">
        <f t="shared" si="12"/>
        <v>#REF!</v>
      </c>
      <c r="T123" s="158"/>
    </row>
  </sheetData>
  <mergeCells count="35">
    <mergeCell ref="B7:E7"/>
    <mergeCell ref="B11:E11"/>
    <mergeCell ref="B15:D15"/>
    <mergeCell ref="E1:O1"/>
    <mergeCell ref="E2:O2"/>
    <mergeCell ref="E3:O3"/>
    <mergeCell ref="E4:O4"/>
    <mergeCell ref="B5:K5"/>
    <mergeCell ref="B8:E8"/>
    <mergeCell ref="B19:E19"/>
    <mergeCell ref="B61:L61"/>
    <mergeCell ref="B32:G32"/>
    <mergeCell ref="B33:E33"/>
    <mergeCell ref="B35:E35"/>
    <mergeCell ref="B40:G40"/>
    <mergeCell ref="B43:E43"/>
    <mergeCell ref="B49:G49"/>
    <mergeCell ref="B52:E52"/>
    <mergeCell ref="B58:L58"/>
    <mergeCell ref="B59:L59"/>
    <mergeCell ref="B60:L60"/>
    <mergeCell ref="B25:E25"/>
    <mergeCell ref="B50:E50"/>
    <mergeCell ref="B34:E34"/>
    <mergeCell ref="B97:E97"/>
    <mergeCell ref="B104:G104"/>
    <mergeCell ref="B107:E107"/>
    <mergeCell ref="B116:E116"/>
    <mergeCell ref="B66:G66"/>
    <mergeCell ref="B69:E69"/>
    <mergeCell ref="B79:E79"/>
    <mergeCell ref="B85:G85"/>
    <mergeCell ref="B87:E87"/>
    <mergeCell ref="B88:E88"/>
    <mergeCell ref="B86:E86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  <rowBreaks count="3" manualBreakCount="3">
    <brk id="30" max="16383" man="1"/>
    <brk id="56" max="16383" man="1"/>
    <brk id="91" max="16383" man="1"/>
  </rowBreaks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:XFD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3.09</vt:lpstr>
      <vt:lpstr>Лист3</vt:lpstr>
      <vt:lpstr>Лист1</vt:lpstr>
      <vt:lpstr>'3.09'!Область_печати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2021-01-29T06:46:34Z</dcterms:modified>
</cp:coreProperties>
</file>